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1-Se repérer" sheetId="2" state="visible" r:id="rId4"/>
    <sheet name="2-Saisir" sheetId="3" state="visible" r:id="rId5"/>
    <sheet name="3-Mettre en forme" sheetId="4" state="visible" r:id="rId6"/>
    <sheet name="4-Formules" sheetId="5" state="visible" r:id="rId7"/>
    <sheet name="5-Fonctions" sheetId="6" state="visible" r:id="rId8"/>
    <sheet name="6-Références et %" sheetId="7" state="visible" r:id="rId9"/>
    <sheet name="7-Imprimer" sheetId="8" state="visible" r:id="rId10"/>
    <sheet name="8-Atelier" sheetId="9" state="visible" r:id="rId11"/>
  </sheets>
  <definedNames>
    <definedName function="false" hidden="false" localSheetId="7" name="_xlnm.Print_Titles" vbProcedure="false">'7-Imprimer'!$13:$13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<sst xmlns="http://schemas.openxmlformats.org/spreadsheetml/2006/main" count="501" uniqueCount="296">
  <si>
    <t xml:space="preserve">CORRIGÉ · Excel · Jour 1 · Prendre Excel en main</t>
  </si>
  <si>
    <t xml:space="preserve">REBOND &amp; CO, parc de loisirs indoor · AMUM et MEM · JMSA</t>
  </si>
  <si>
    <t xml:space="preserve">Comment utiliser ce classeur</t>
  </si>
  <si>
    <t xml:space="preserve">•  Le corrigé : chaque case jaune contient la réponse ; à côté, en bleu, la formule telle qu'on la tape dans un Excel en français.</t>
  </si>
  <si>
    <t xml:space="preserve">•  Excel en français sépare les arguments par un point-virgule : =SOMME(B5:B9) ; =ARRONDI(B13;0).</t>
  </si>
  <si>
    <t xml:space="preserve">•  Chaque exercice a trois niveaux : ★ l'essentiel (pour tous) · ★★ pour aller plus loin · ★★★ le défi.</t>
  </si>
  <si>
    <t xml:space="preserve">N°</t>
  </si>
  <si>
    <t xml:space="preserve">L'onglet</t>
  </si>
  <si>
    <t xml:space="preserve">La fonctionnalité</t>
  </si>
  <si>
    <t xml:space="preserve">Temps</t>
  </si>
  <si>
    <t xml:space="preserve">1</t>
  </si>
  <si>
    <t xml:space="preserve">1-Se repérer</t>
  </si>
  <si>
    <t xml:space="preserve">classeur, feuilles, cellules, navigation</t>
  </si>
  <si>
    <t xml:space="preserve">15 min</t>
  </si>
  <si>
    <t xml:space="preserve">2</t>
  </si>
  <si>
    <t xml:space="preserve">2-Saisir</t>
  </si>
  <si>
    <t xml:space="preserve">types de données, recopie, séries, collage spécial</t>
  </si>
  <si>
    <t xml:space="preserve">20 min</t>
  </si>
  <si>
    <t xml:space="preserve">3</t>
  </si>
  <si>
    <t xml:space="preserve">3-Mettre en forme</t>
  </si>
  <si>
    <t xml:space="preserve">polices, bordures, alignements, formats</t>
  </si>
  <si>
    <t xml:space="preserve">25 min</t>
  </si>
  <si>
    <t xml:space="preserve">4</t>
  </si>
  <si>
    <t xml:space="preserve">4-Formules</t>
  </si>
  <si>
    <t xml:space="preserve">opérateurs, priorités, recopie</t>
  </si>
  <si>
    <t xml:space="preserve">5</t>
  </si>
  <si>
    <t xml:space="preserve">5-Fonctions</t>
  </si>
  <si>
    <t xml:space="preserve">SOMME, MOYENNE, MIN, MAX, NB, ARRONDI</t>
  </si>
  <si>
    <t xml:space="preserve">30 min</t>
  </si>
  <si>
    <t xml:space="preserve">6</t>
  </si>
  <si>
    <t xml:space="preserve">6-Références et %</t>
  </si>
  <si>
    <t xml:space="preserve">références $, pourcentages, erreurs</t>
  </si>
  <si>
    <t xml:space="preserve">35 min</t>
  </si>
  <si>
    <t xml:space="preserve">7</t>
  </si>
  <si>
    <t xml:space="preserve">7-Imprimer</t>
  </si>
  <si>
    <t xml:space="preserve">mise en page, PDF</t>
  </si>
  <si>
    <t xml:space="preserve">8</t>
  </si>
  <si>
    <t xml:space="preserve">8-Atelier</t>
  </si>
  <si>
    <t xml:space="preserve">tout le jour 1, sur un tableau à créer</t>
  </si>
  <si>
    <t xml:space="preserve">Exercice 1 · Se repérer dans Excel</t>
  </si>
  <si>
    <t xml:space="preserve">Temps conseillé : 15 min · Les réponses vont dans les cases jaunes de la colonne C</t>
  </si>
  <si>
    <t xml:space="preserve">S</t>
  </si>
  <si>
    <t xml:space="preserve">★  L'ESSENTIEL</t>
  </si>
  <si>
    <t xml:space="preserve">Répondez aux questions 1 à 4 à l'aide du tableau des tarifs (colonnes E à G).</t>
  </si>
  <si>
    <t xml:space="preserve">Puis : renommez cette feuille « Ma visite » (double-clic sur l'onglet) ; donnez à l'onglet une couleur verte (clic droit &gt; Couleur d'onglet) ; insérez une nouvelle feuille (le + en bas), nommez-la « Brouillon » et faites-la glisser à la fin du classeur.</t>
  </si>
  <si>
    <t xml:space="preserve">★★  POUR ALLER PLUS LOIN</t>
  </si>
  <si>
    <t xml:space="preserve">Questions 5 à 7 : les raccourcis et la barre d'état (tout en bas de la fenêtre).</t>
  </si>
  <si>
    <t xml:space="preserve">★★★  LE DÉFI</t>
  </si>
  <si>
    <t xml:space="preserve">Question 8 : cinq lettres sont cachées sur cette feuille, en Z3, AF15, H40, M120 et B250. Allez-y avec la Zone Nom (la case à gauche de la barre de formule) ou avec Ctrl + G, notez les lettres dans l'ordre, puis revenez en A1 avec Ctrl + Origine (la touche ↖).</t>
  </si>
  <si>
    <t xml:space="preserve">A</t>
  </si>
  <si>
    <t xml:space="preserve">La question</t>
  </si>
  <si>
    <t xml:space="preserve">Votre réponse</t>
  </si>
  <si>
    <t xml:space="preserve">1 · Dans quelle cellule est écrit « Formule Premium » ?</t>
  </si>
  <si>
    <t xml:space="preserve">E23</t>
  </si>
  <si>
    <t xml:space="preserve">Ce qu'on vend</t>
  </si>
  <si>
    <t xml:space="preserve">Prix</t>
  </si>
  <si>
    <t xml:space="preserve">Pour qui, pour quoi</t>
  </si>
  <si>
    <t xml:space="preserve">2 · Que contient la cellule F20 ?</t>
  </si>
  <si>
    <t xml:space="preserve">Entrée enfant</t>
  </si>
  <si>
    <t xml:space="preserve">de 1 à 12 ans</t>
  </si>
  <si>
    <t xml:space="preserve">3 · Dans quelle cellule est le prix de la carte 10 entrées ?</t>
  </si>
  <si>
    <t xml:space="preserve">F19</t>
  </si>
  <si>
    <t xml:space="preserve">Carte 10 entrées</t>
  </si>
  <si>
    <t xml:space="preserve">pour toute la famille</t>
  </si>
  <si>
    <t xml:space="preserve">4 · Combien de lignes compte le tableau des tarifs, sans la ligne de titres ?</t>
  </si>
  <si>
    <t xml:space="preserve">Chaussettes antidérapantes</t>
  </si>
  <si>
    <t xml:space="preserve">obligatoires sur les structures</t>
  </si>
  <si>
    <t xml:space="preserve">5 · ★★ Cliquez en E18, puis Ctrl + ↓ : sur quelle cellule arrivez-vous ?</t>
  </si>
  <si>
    <t xml:space="preserve">E24</t>
  </si>
  <si>
    <t xml:space="preserve">Formule Mini</t>
  </si>
  <si>
    <t xml:space="preserve">par enfant, de 5 à 7 enfants</t>
  </si>
  <si>
    <t xml:space="preserve">6 · ★★ Sélectionnez F18:F24 : quelle somme affiche la barre d'état ?</t>
  </si>
  <si>
    <t xml:space="preserve">Formule Classique</t>
  </si>
  <si>
    <t xml:space="preserve">par enfant, de 8 à 15 enfants</t>
  </si>
  <si>
    <t xml:space="preserve">7 · ★★ Ctrl + Fin : sur quelle cellule arrivez-vous ?</t>
  </si>
  <si>
    <t xml:space="preserve">AF250</t>
  </si>
  <si>
    <t xml:space="preserve">Formule Premium</t>
  </si>
  <si>
    <t xml:space="preserve">8 · ★★★ Le mot caché</t>
  </si>
  <si>
    <t xml:space="preserve">SAUTE</t>
  </si>
  <si>
    <t xml:space="preserve">Formule goûter</t>
  </si>
  <si>
    <t xml:space="preserve">au snack</t>
  </si>
  <si>
    <t xml:space="preserve">U</t>
  </si>
  <si>
    <t xml:space="preserve">T</t>
  </si>
  <si>
    <t xml:space="preserve">E</t>
  </si>
  <si>
    <t xml:space="preserve">Exercice 2 · Saisir et modifier</t>
  </si>
  <si>
    <t xml:space="preserve">Temps conseillé : 20 min · Le tableau des entrées de la semaine du 4 janvier 2027</t>
  </si>
  <si>
    <t xml:space="preserve">1. En B14, tapez « lundi », puis tirez la poignée (le petit carré en bas à droite de la cellule) jusqu'en B20 : Excel complète les jours. 2. En C14, tapez 04/01/2027, puis tirez la poignée jusqu'en C20 : un jour de plus à chaque ligne. 3. En D14:D20, tapez les entrées : 85 · 92 · 310 · 88 · 140 · 420 · 385. Regardez l'alignement : le texte à gauche, les nombres et les dates à droite.</t>
  </si>
  <si>
    <t xml:space="preserve">4. Copiez B13:D20 (Ctrl + C), collez en G13 (Ctrl + V). 5. En K13, tapez « janvier » et tirez la poignée jusqu'en K24. 6. Dans la copie, insérez une ligne entre mercredi et jeudi (clic droit sur le numéro de ligne &gt; Insérer), puis supprimez-la. Annuler : Ctrl + Z.</t>
  </si>
  <si>
    <t xml:space="preserve">7. Remplissage instantané : en O14, tapez « Léa », puis Ctrl + E : Excel complète les prénoms (Excel 2013 et plus récent). 8. Transposer : copiez B14:B20, puis en B23, clic droit &gt; Collage spécial &gt; Transposer.</t>
  </si>
  <si>
    <t xml:space="preserve">Jour</t>
  </si>
  <si>
    <t xml:space="preserve">Date</t>
  </si>
  <si>
    <t xml:space="preserve">Entrées</t>
  </si>
  <si>
    <t xml:space="preserve">Mois</t>
  </si>
  <si>
    <t xml:space="preserve">L'équipe</t>
  </si>
  <si>
    <t xml:space="preserve">Prénom</t>
  </si>
  <si>
    <t xml:space="preserve">lundi</t>
  </si>
  <si>
    <t xml:space="preserve">janvier</t>
  </si>
  <si>
    <t xml:space="preserve">Léa Martin</t>
  </si>
  <si>
    <t xml:space="preserve">Léa</t>
  </si>
  <si>
    <t xml:space="preserve">mardi</t>
  </si>
  <si>
    <t xml:space="preserve">février</t>
  </si>
  <si>
    <t xml:space="preserve">Lise Bernard</t>
  </si>
  <si>
    <t xml:space="preserve">Lise</t>
  </si>
  <si>
    <t xml:space="preserve">mercredi</t>
  </si>
  <si>
    <t xml:space="preserve">mars</t>
  </si>
  <si>
    <t xml:space="preserve">Marc Petit</t>
  </si>
  <si>
    <t xml:space="preserve">Marc</t>
  </si>
  <si>
    <t xml:space="preserve">jeudi</t>
  </si>
  <si>
    <t xml:space="preserve">avril</t>
  </si>
  <si>
    <t xml:space="preserve">Sophie Durand</t>
  </si>
  <si>
    <t xml:space="preserve">Sophie</t>
  </si>
  <si>
    <t xml:space="preserve">vendredi</t>
  </si>
  <si>
    <t xml:space="preserve">mai</t>
  </si>
  <si>
    <t xml:space="preserve">Inès Moreau</t>
  </si>
  <si>
    <t xml:space="preserve">Inès</t>
  </si>
  <si>
    <t xml:space="preserve">samedi</t>
  </si>
  <si>
    <t xml:space="preserve">juin</t>
  </si>
  <si>
    <t xml:space="preserve">Yanis Roux</t>
  </si>
  <si>
    <t xml:space="preserve">Yanis</t>
  </si>
  <si>
    <t xml:space="preserve">dimanche</t>
  </si>
  <si>
    <t xml:space="preserve">juillet</t>
  </si>
  <si>
    <t xml:space="preserve">août</t>
  </si>
  <si>
    <t xml:space="preserve">★★★ La ligne des jours, transposée :</t>
  </si>
  <si>
    <t xml:space="preserve">septembre</t>
  </si>
  <si>
    <t xml:space="preserve">octobre</t>
  </si>
  <si>
    <t xml:space="preserve">novembre</t>
  </si>
  <si>
    <t xml:space="preserve">décembre</t>
  </si>
  <si>
    <t xml:space="preserve">Exercice 3 · Mettre en forme</t>
  </si>
  <si>
    <t xml:space="preserve">Temps conseillé : 25 min · Deux tableaux bruts à rendre lisibles</t>
  </si>
  <si>
    <t xml:space="preserve">1. Titre (B13) : gras, taille 14, centré sur B13:F13 (Format de cellule &gt; Alignement &gt; Centré sur plusieurs colonnes, ou Fusionner et centrer). 2. En-tête B14:F14 : fond bleu foncé, texte blanc, gras. 3. Toutes les bordures sur B14:F17. 4. Prix E15:E17 au format monétaire (€). 5. Largeurs : double-clic sur la séparation entre deux lettres de colonnes.</t>
  </si>
  <si>
    <t xml:space="preserve">6. Renvoyez à la ligne le texte de F15:F17. 7. Part des ventes D22:D28 en pourcentage, une décimale. 8. Avec le pinceau (Reproduire la mise en forme), copiez la mise en forme de B14 sur B21:D21.</t>
  </si>
  <si>
    <t xml:space="preserve">9. Format personnalisé : D15:D17 affiche « 5 enfants » en gardant le nombre 5 (Format de cellule &gt; Personnalisée &gt; 0 "enfants"). 10. La date de C10 au format « mardi 5 janvier 2027 » (Personnalisée &gt; jjjj j mmmm aaaa).</t>
  </si>
  <si>
    <t xml:space="preserve">Mis à jour le :</t>
  </si>
  <si>
    <t xml:space="preserve">Les formules anniversaire de REBOND &amp; CO</t>
  </si>
  <si>
    <t xml:space="preserve">Formule</t>
  </si>
  <si>
    <t xml:space="preserve">Pour</t>
  </si>
  <si>
    <t xml:space="preserve">Minimum</t>
  </si>
  <si>
    <t xml:space="preserve">Prix par enfant</t>
  </si>
  <si>
    <t xml:space="preserve">Ce qu'elle comprend</t>
  </si>
  <si>
    <t xml:space="preserve">Mini</t>
  </si>
  <si>
    <t xml:space="preserve">5 à 7 enfants</t>
  </si>
  <si>
    <t xml:space="preserve">2 h de jeu, goûter à une table réservée au snack</t>
  </si>
  <si>
    <t xml:space="preserve">Classique</t>
  </si>
  <si>
    <t xml:space="preserve">8 à 15 enfants</t>
  </si>
  <si>
    <t xml:space="preserve">2 h de jeu, goûter, salle décorée pendant 1 h</t>
  </si>
  <si>
    <t xml:space="preserve">Premium</t>
  </si>
  <si>
    <t xml:space="preserve">la Classique, plus une animatrice pendant les 2 h, un gâteau au prénom de l'enfant, un cadeau pour l'enfant fêté</t>
  </si>
  <si>
    <t xml:space="preserve">La carte du snack</t>
  </si>
  <si>
    <t xml:space="preserve">Produit</t>
  </si>
  <si>
    <t xml:space="preserve">Part des ventes</t>
  </si>
  <si>
    <t xml:space="preserve">Crêpe</t>
  </si>
  <si>
    <t xml:space="preserve">Gaufre</t>
  </si>
  <si>
    <t xml:space="preserve">Compote</t>
  </si>
  <si>
    <t xml:space="preserve">Jus de fruits</t>
  </si>
  <si>
    <t xml:space="preserve">Eau</t>
  </si>
  <si>
    <t xml:space="preserve">Café</t>
  </si>
  <si>
    <t xml:space="preserve">Exercice 4 · Les formules</t>
  </si>
  <si>
    <t xml:space="preserve">Temps conseillé : 25 min · Les ventes du snack, samedi 9 janvier 2027</t>
  </si>
  <si>
    <t xml:space="preserve">1. En E15, calculez le chiffre d'affaires de la crêpe : =C15*D15. Validez avec Entrée, puis recopiez la formule jusqu'en E21 avec la poignée.</t>
  </si>
  <si>
    <t xml:space="preserve">2. En E22, le total, avec des + : =E15+E16+…+E21 (cet après-midi, on verra plus court).</t>
  </si>
  <si>
    <t xml:space="preserve">3. En C25, le panier moyen du snack : le total ÷ le nombre de clients (C24).</t>
  </si>
  <si>
    <t xml:space="preserve">4. Les priorités : pour chaque formule (H15:H18), écrivez d'abord votre prévision en I, puis tapez la formule en J pour vérifier.</t>
  </si>
  <si>
    <t xml:space="preserve">5. Le prix TTC d'une gourde (I23) : =I21*(1+I22). Pourquoi les parenthèses ?</t>
  </si>
  <si>
    <t xml:space="preserve">6. La formule goûter : combien économise un client par rapport à une crêpe et un jus achetés séparément ? En euros (I27), puis en pourcentage du prix séparé (I28).</t>
  </si>
  <si>
    <t xml:space="preserve">Prix unitaire</t>
  </si>
  <si>
    <t xml:space="preserve">Quantité vendue</t>
  </si>
  <si>
    <t xml:space="preserve">Chiffre d'affaires</t>
  </si>
  <si>
    <t xml:space="preserve">La formule</t>
  </si>
  <si>
    <t xml:space="preserve">Ma prévision</t>
  </si>
  <si>
    <t xml:space="preserve">Le résultat</t>
  </si>
  <si>
    <t xml:space="preserve">=C15*D15</t>
  </si>
  <si>
    <t xml:space="preserve">=2+3*4</t>
  </si>
  <si>
    <t xml:space="preserve">=(2+3)*4</t>
  </si>
  <si>
    <t xml:space="preserve">=10/2+3</t>
  </si>
  <si>
    <t xml:space="preserve">=10/(2+3)</t>
  </si>
  <si>
    <t xml:space="preserve">Prix d'une gourde, hors taxes</t>
  </si>
  <si>
    <t xml:space="preserve">Total</t>
  </si>
  <si>
    <t xml:space="preserve">=E15+E16+…+E21</t>
  </si>
  <si>
    <t xml:space="preserve">Taux de TVA</t>
  </si>
  <si>
    <t xml:space="preserve">Prix TTC</t>
  </si>
  <si>
    <t xml:space="preserve">=I21*(1+I22)</t>
  </si>
  <si>
    <t xml:space="preserve">Nombre de clients du snack</t>
  </si>
  <si>
    <t xml:space="preserve">Panier moyen</t>
  </si>
  <si>
    <t xml:space="preserve">=E22/C24</t>
  </si>
  <si>
    <t xml:space="preserve">Crêpe + jus, achetés séparément</t>
  </si>
  <si>
    <t xml:space="preserve">=C15+C18</t>
  </si>
  <si>
    <t xml:space="preserve">Économie, en €</t>
  </si>
  <si>
    <t xml:space="preserve">=I25-I26</t>
  </si>
  <si>
    <t xml:space="preserve">Économie, en %</t>
  </si>
  <si>
    <t xml:space="preserve">=I27/I25</t>
  </si>
  <si>
    <t xml:space="preserve">Exercice 5 · Les fonctions de base</t>
  </si>
  <si>
    <t xml:space="preserve">Temps conseillé : 30 min · Les entrées et le chiffre d'affaires de décembre 2026 (le parc est fermé le 25)</t>
  </si>
  <si>
    <t xml:space="preserve">Dans les cases jaunes H15:H19, avec une fonction à chaque fois : le total des entrées (SOMME), la moyenne par jour (MOYENNE), le meilleur jour (MAX), le jour le plus calme (MIN), le nombre de jours ouverts (NB).</t>
  </si>
  <si>
    <t xml:space="preserve">Astuce : tapez =SOMME( puis sélectionnez la plage à la souris, fermez la parenthèse, Entrée.</t>
  </si>
  <si>
    <t xml:space="preserve">La moyenne arrondie à l'unité (ARRONDI), le nombre de jours dans la colonne « Jour » (NBVAL) : pourquoi un résultat différent de NB ?</t>
  </si>
  <si>
    <t xml:space="preserve">Le total du CA avec la somme automatique (Alt + =), puis le CA moyen par entrée, arrondi à deux décimales.</t>
  </si>
  <si>
    <t xml:space="preserve">Le deuxième meilleur jour (GRANDE.VALEUR), puis la moyenne des trois meilleurs jours.</t>
  </si>
  <si>
    <t xml:space="preserve">CA du jour</t>
  </si>
  <si>
    <t xml:space="preserve">Ce que l'on cherche</t>
  </si>
  <si>
    <t xml:space="preserve">Votre résultat</t>
  </si>
  <si>
    <t xml:space="preserve">★ Total des entrées</t>
  </si>
  <si>
    <t xml:space="preserve">=SOMME(D15:D45)</t>
  </si>
  <si>
    <t xml:space="preserve">★ Moyenne d'entrées par jour ouvert</t>
  </si>
  <si>
    <t xml:space="preserve">=MOYENNE(D15:D45)</t>
  </si>
  <si>
    <t xml:space="preserve">★ Le meilleur jour (entrées)</t>
  </si>
  <si>
    <t xml:space="preserve">=MAX(D15:D45)</t>
  </si>
  <si>
    <t xml:space="preserve">★ Le jour le plus calme (entrées)</t>
  </si>
  <si>
    <t xml:space="preserve">=MIN(D15:D45)</t>
  </si>
  <si>
    <t xml:space="preserve">★ Nombre de jours ouverts</t>
  </si>
  <si>
    <t xml:space="preserve">=NB(D15:D45)</t>
  </si>
  <si>
    <t xml:space="preserve">★★ Moyenne arrondie à l'unité</t>
  </si>
  <si>
    <t xml:space="preserve">=ARRONDI(H16;0)</t>
  </si>
  <si>
    <t xml:space="preserve">★★ Nombre de jours dans la colonne « Jour »</t>
  </si>
  <si>
    <t xml:space="preserve">=NBVAL(C15:C45)</t>
  </si>
  <si>
    <t xml:space="preserve">★★ Total du CA de décembre</t>
  </si>
  <si>
    <t xml:space="preserve">=SOMME(E15:E45)</t>
  </si>
  <si>
    <t xml:space="preserve">★★ CA moyen par entrée</t>
  </si>
  <si>
    <t xml:space="preserve">=ARRONDI(H22/H15;2)</t>
  </si>
  <si>
    <t xml:space="preserve">★★★ Le 2e meilleur jour</t>
  </si>
  <si>
    <t xml:space="preserve">=GRANDE.VALEUR(D15:D45;2)</t>
  </si>
  <si>
    <t xml:space="preserve">★★★ Moyenne des 3 meilleurs jours</t>
  </si>
  <si>
    <t xml:space="preserve">=(GRANDE.VALEUR(D15:D45;1)+…;2)+…;3))/3</t>
  </si>
  <si>
    <t xml:space="preserve">NBVAL compte 31 cases remplies (le texte aussi) ; NB ne compte que les nombres : le 25, la case est vide.</t>
  </si>
  <si>
    <t xml:space="preserve">Exercice 6 · Les références $ et les pourcentages</t>
  </si>
  <si>
    <t xml:space="preserve">Temps conseillé : 35 min · Le chiffre d'affaires de décembre, par activité</t>
  </si>
  <si>
    <t xml:space="preserve">1. En C20, le total du CA (SOMME). 2. En D15, la part des entrées dans le CA : =C15/C20. Recopiez jusqu'en D19 : que se passe-t-il ?</t>
  </si>
  <si>
    <t xml:space="preserve">3. Corrigez D15 en bloquant le total : =C15/$C$20 (touche F4), recopiez, puis mettez la colonne au format %.</t>
  </si>
  <si>
    <t xml:space="preserve">4. L'évolution par rapport à décembre 2025 (F15:F20) : =(C15-E15)/E15. 5. Le pourcentage de l'objectif atteint (H15:H20) : =C15/G15.</t>
  </si>
  <si>
    <t xml:space="preserve">6. Le prix d'un anniversaire selon la formule et le nombre d'enfants (D25:G27) : une seule formule en D25, recopiée dans tout le tableau. Indice : =$C25*D$24.</t>
  </si>
  <si>
    <t xml:space="preserve">7. La chasse aux erreurs (B31:H36) : trouvez ce qui ne va pas dans chaque case, et corrigez-la.</t>
  </si>
  <si>
    <t xml:space="preserve">Activité</t>
  </si>
  <si>
    <t xml:space="preserve">CA déc. 2026</t>
  </si>
  <si>
    <t xml:space="preserve">Part du CA</t>
  </si>
  <si>
    <t xml:space="preserve">CA déc. 2025</t>
  </si>
  <si>
    <t xml:space="preserve">Évolution</t>
  </si>
  <si>
    <t xml:space="preserve">Objectif</t>
  </si>
  <si>
    <t xml:space="preserve">% de l'objectif</t>
  </si>
  <si>
    <t xml:space="preserve">Anniversaires</t>
  </si>
  <si>
    <t xml:space="preserve">Snack</t>
  </si>
  <si>
    <t xml:space="preserve">Boutique</t>
  </si>
  <si>
    <t xml:space="preserve">Cartes 10 entrées</t>
  </si>
  <si>
    <t xml:space="preserve">Formules : D15 =C15/$C$20 · F15 =(C15-E15)/E15 · H15 =C15/G15 · C20 =SOMME(C15:C19). Sans les $, la recopie décale le total : #DIV/0!.</t>
  </si>
  <si>
    <t xml:space="preserve">Le prix d'un anniversaire</t>
  </si>
  <si>
    <t xml:space="preserve">Prix / enfant</t>
  </si>
  <si>
    <t xml:space="preserve">Une seule formule, =$C25*D$24, recopiée partout : le $ devant C bloque la colonne du prix, le $ devant 24 bloque la ligne du nombre d'enfants.</t>
  </si>
  <si>
    <t xml:space="preserve">La chasse aux erreurs</t>
  </si>
  <si>
    <t xml:space="preserve">La case</t>
  </si>
  <si>
    <t xml:space="preserve">Ce qu'elle affiche</t>
  </si>
  <si>
    <t xml:space="preserve">Ce qui ne va pas, et la correction</t>
  </si>
  <si>
    <t xml:space="preserve">Panier moyen du snack</t>
  </si>
  <si>
    <t xml:space="preserve">#DIV/0! : le nombre de clients (C33) était vide. On le saisit : 3 850.</t>
  </si>
  <si>
    <t xml:space="preserve">Clients du snack en décembre (3 850)</t>
  </si>
  <si>
    <t xml:space="preserve">—</t>
  </si>
  <si>
    <t xml:space="preserve">Total du CA de décembre 2025</t>
  </si>
  <si>
    <t xml:space="preserve">#NOM? : la fonction était mal écrite (SOME). On écrit SOMME.</t>
  </si>
  <si>
    <t xml:space="preserve">Date du rapport</t>
  </si>
  <si>
    <t xml:space="preserve">→</t>
  </si>
  <si>
    <t xml:space="preserve">#### : la case est trop étroite pour la date en toutes lettres. On élargit la colonne, ou on choisit un format plus court.</t>
  </si>
  <si>
    <t xml:space="preserve">Part de la boutique</t>
  </si>
  <si>
    <t xml:space="preserve">Aucune erreur affichée, mais un résultat faux : =C18/C19 divisait par les cartes, pas par le total. On écrit =C18/$C$20.</t>
  </si>
  <si>
    <t xml:space="preserve">Exercice 7 · Imprimer et exporter en PDF</t>
  </si>
  <si>
    <t xml:space="preserve">Temps conseillé : 15 min · Le détail des ventes de la boutique et du snack, décembre 2026</t>
  </si>
  <si>
    <t xml:space="preserve">1. Aperçu avant impression : Ctrl + P. Combien de pages ? 2. Mise en page : orientation Paysage ; Mise à l'échelle : Ajuster toutes les colonnes sur une page.</t>
  </si>
  <si>
    <t xml:space="preserve">3. En-tête : « REBOND &amp; CO · Ventes de décembre » ; pied de page : « Page 1 sur 3 » (Insertion &gt; En-tête et pied de page). 4. Enregistrez en PDF (Fichier &gt; Exporter, ou Imprimer &gt; Microsoft Print to PDF).</t>
  </si>
  <si>
    <t xml:space="preserve">5. Faites répéter la ligne des titres (ligne 13) en haut de chaque page : Mise en page &gt; Imprimer les titres &gt; Lignes à répéter en haut.</t>
  </si>
  <si>
    <t xml:space="preserve">6. Marges étroites, et le tableau centré horizontalement sur la page.</t>
  </si>
  <si>
    <t xml:space="preserve">7. Zone d'impression : sélectionnez seulement les ventes du 1er au 15 décembre, puis Mise en page &gt; Zone d'impression &gt; Définir. Vérifiez l'aperçu, puis annulez la zone.</t>
  </si>
  <si>
    <t xml:space="preserve">Ticket</t>
  </si>
  <si>
    <t xml:space="preserve">Quantité</t>
  </si>
  <si>
    <t xml:space="preserve">Montant</t>
  </si>
  <si>
    <t xml:space="preserve">C'est fait ?</t>
  </si>
  <si>
    <t xml:space="preserve">Balle rebondissante</t>
  </si>
  <si>
    <t xml:space="preserve">★ Paysage, une page en largeur</t>
  </si>
  <si>
    <t xml:space="preserve">oui</t>
  </si>
  <si>
    <t xml:space="preserve">Gourde REBOND</t>
  </si>
  <si>
    <t xml:space="preserve">★ En-tête et pied de page</t>
  </si>
  <si>
    <t xml:space="preserve">Peluche kangourou</t>
  </si>
  <si>
    <t xml:space="preserve">★ Le PDF enregistré</t>
  </si>
  <si>
    <t xml:space="preserve">★★ Titres répétés</t>
  </si>
  <si>
    <t xml:space="preserve">★★ Marges, centrage</t>
  </si>
  <si>
    <t xml:space="preserve">★★★ Zone d'impression</t>
  </si>
  <si>
    <t xml:space="preserve">Atelier · La fiche du samedi, de A à Z</t>
  </si>
  <si>
    <t xml:space="preserve">Temps conseillé : 25 min · Tout le jour 1, sur un tableau que vous créez vous-même</t>
  </si>
  <si>
    <t xml:space="preserve">Samedi 9 janvier 2027 : 420 entrées enfant à 11 € ; 32 paires de chaussettes à 2 € ; 31 enfants en formule Classique à 19 € ; 25 enfants en formule Premium à 25 € ; snack : 2 140 € ; boutique : 386 €.</t>
  </si>
  <si>
    <t xml:space="preserve">Créez à partir de B14 le tableau : la ligne, la quantité, le prix, le montant (une formule). Le snack et la boutique : quantité 1, le prix = le montant. Puis le total (SOMME).</t>
  </si>
  <si>
    <t xml:space="preserve">Mettez-le en forme : en-tête, bordures, formats €.</t>
  </si>
  <si>
    <t xml:space="preserve">Ajoutez la part de chaque ligne dans le total (avec $, en %), puis le pourcentage de l'objectif du samedi : 9 500 € (dans sa propre cellule).</t>
  </si>
  <si>
    <t xml:space="preserve">Samedi 10 janvier 2026, le parc avait fait 8 760 € : calculez l'évolution. Puis imprimez la fiche sur une page, en PDF.</t>
  </si>
  <si>
    <t xml:space="preserve">La ligne</t>
  </si>
  <si>
    <t xml:space="preserve">Part</t>
  </si>
  <si>
    <t xml:space="preserve">Entrées enfant</t>
  </si>
  <si>
    <t xml:space="preserve">Objectif du samedi</t>
  </si>
  <si>
    <t xml:space="preserve">Formule Classique (enfants)</t>
  </si>
  <si>
    <t xml:space="preserve">Formule Premium (enfants)</t>
  </si>
  <si>
    <t xml:space="preserve">Samedi 10 janvier 2026</t>
  </si>
  <si>
    <t xml:space="preserve">Formules : E14 =C14*D14 · F14 =E14/$E$20 · E20 =SOMME(E14:E19) · I15 =E20/I14 · I18 =(E20-I17)/I17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</si>
</sst>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&quot; €&quot;"/>
    <numFmt numFmtId="166" formatCode="dd/mm/yyyy"/>
    <numFmt numFmtId="167" formatCode="dddd\ d\ mmmm\ yyyy"/>
    <numFmt numFmtId="168" formatCode="0&quot; enfants&quot;"/>
    <numFmt numFmtId="169" formatCode="0.0%"/>
    <numFmt numFmtId="170" formatCode="0%"/>
    <numFmt numFmtId="171" formatCode="0"/>
    <numFmt numFmtId="172" formatCode="0.0"/>
    <numFmt numFmtId="173" formatCode="#,##0&quot; €&quot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97316"/>
      <name val="Arial"/>
      <family val="0"/>
      <charset val="1"/>
    </font>
    <font>
      <b val="true"/>
      <sz val="10"/>
      <color rgb="FF37B795"/>
      <name val="Arial"/>
      <family val="0"/>
      <charset val="1"/>
    </font>
    <font>
      <b val="true"/>
      <sz val="10"/>
      <color rgb="FF1E6FB5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b val="true"/>
      <sz val="9"/>
      <color rgb="FFF97316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4"/>
      <color rgb="FF1A3A5C"/>
      <name val="Arial"/>
      <family val="0"/>
      <charset val="1"/>
    </font>
    <font>
      <b val="true"/>
      <sz val="12"/>
      <color rgb="FF1A3A5C"/>
      <name val="Arial"/>
      <family val="0"/>
      <charset val="1"/>
    </font>
    <font>
      <sz val="10"/>
      <color rgb="FF1E6FB5"/>
      <name val="Consolas"/>
      <family val="0"/>
      <charset val="1"/>
    </font>
    <font>
      <b val="true"/>
      <sz val="10"/>
      <color rgb="FF334155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9"/>
      <color rgb="FF1E6FB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3A5C"/>
        <bgColor rgb="FF334155"/>
      </patternFill>
    </fill>
    <fill>
      <patternFill patternType="solid">
        <fgColor rgb="FFF4F8FC"/>
        <bgColor rgb="FFFFFFFF"/>
      </patternFill>
    </fill>
    <fill>
      <patternFill patternType="solid">
        <fgColor rgb="FFFFF2B3"/>
        <bgColor rgb="FFFFFF99"/>
      </patternFill>
    </fill>
    <fill>
      <patternFill patternType="solid">
        <fgColor rgb="FF64748B"/>
        <bgColor rgb="FF808080"/>
      </patternFill>
    </fill>
    <fill>
      <patternFill patternType="solid">
        <fgColor rgb="FFF97316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2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F4F8FC"/>
      <rgbColor rgb="FF660066"/>
      <rgbColor rgb="FFFF8080"/>
      <rgbColor rgb="FF1E6FB5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7B795"/>
      <rgbColor rgb="FF99CC00"/>
      <rgbColor rgb="FFFFCC00"/>
      <rgbColor rgb="FFFF9900"/>
      <rgbColor rgb="FFF97316"/>
      <rgbColor rgb="FF64748B"/>
      <rgbColor rgb="FF969696"/>
      <rgbColor rgb="FF1A3A5C"/>
      <rgbColor rgb="FF339966"/>
      <rgbColor rgb="FF003300"/>
      <rgbColor rgb="FF333300"/>
      <rgbColor rgb="FF993300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40"/>
    <col collapsed="false" customWidth="true" hidden="false" outlineLevel="0" max="12" min="5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15" hidden="false" customHeight="false" outlineLevel="0" collapsed="false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15" hidden="false" customHeight="false" outlineLevel="0" collapsed="false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</row>
    <row r="9" customFormat="false" ht="30" hidden="false" customHeight="true" outlineLevel="0" collapsed="false">
      <c r="B9" s="5" t="s">
        <v>6</v>
      </c>
      <c r="C9" s="5" t="s">
        <v>7</v>
      </c>
      <c r="D9" s="5" t="s">
        <v>8</v>
      </c>
      <c r="E9" s="5" t="s">
        <v>9</v>
      </c>
    </row>
    <row r="10" customFormat="false" ht="15" hidden="false" customHeight="false" outlineLevel="0" collapsed="false">
      <c r="B10" s="6" t="s">
        <v>10</v>
      </c>
      <c r="C10" s="7" t="s">
        <v>11</v>
      </c>
      <c r="D10" s="7" t="s">
        <v>12</v>
      </c>
      <c r="E10" s="6" t="s">
        <v>13</v>
      </c>
    </row>
    <row r="11" customFormat="false" ht="15" hidden="false" customHeight="false" outlineLevel="0" collapsed="false">
      <c r="B11" s="6" t="s">
        <v>14</v>
      </c>
      <c r="C11" s="7" t="s">
        <v>15</v>
      </c>
      <c r="D11" s="7" t="s">
        <v>16</v>
      </c>
      <c r="E11" s="6" t="s">
        <v>17</v>
      </c>
    </row>
    <row r="12" customFormat="false" ht="15" hidden="false" customHeight="false" outlineLevel="0" collapsed="false">
      <c r="B12" s="6" t="s">
        <v>18</v>
      </c>
      <c r="C12" s="7" t="s">
        <v>19</v>
      </c>
      <c r="D12" s="7" t="s">
        <v>20</v>
      </c>
      <c r="E12" s="6" t="s">
        <v>21</v>
      </c>
    </row>
    <row r="13" customFormat="false" ht="15" hidden="false" customHeight="false" outlineLevel="0" collapsed="false">
      <c r="B13" s="6" t="s">
        <v>22</v>
      </c>
      <c r="C13" s="7" t="s">
        <v>23</v>
      </c>
      <c r="D13" s="7" t="s">
        <v>24</v>
      </c>
      <c r="E13" s="6" t="s">
        <v>21</v>
      </c>
    </row>
    <row r="14" customFormat="false" ht="15" hidden="false" customHeight="false" outlineLevel="0" collapsed="false">
      <c r="B14" s="6" t="s">
        <v>25</v>
      </c>
      <c r="C14" s="7" t="s">
        <v>26</v>
      </c>
      <c r="D14" s="7" t="s">
        <v>27</v>
      </c>
      <c r="E14" s="6" t="s">
        <v>28</v>
      </c>
    </row>
    <row r="15" customFormat="false" ht="15" hidden="false" customHeight="false" outlineLevel="0" collapsed="false">
      <c r="B15" s="6" t="s">
        <v>29</v>
      </c>
      <c r="C15" s="7" t="s">
        <v>30</v>
      </c>
      <c r="D15" s="7" t="s">
        <v>31</v>
      </c>
      <c r="E15" s="6" t="s">
        <v>32</v>
      </c>
    </row>
    <row r="16" customFormat="false" ht="15" hidden="false" customHeight="false" outlineLevel="0" collapsed="false">
      <c r="B16" s="6" t="s">
        <v>33</v>
      </c>
      <c r="C16" s="7" t="s">
        <v>34</v>
      </c>
      <c r="D16" s="7" t="s">
        <v>35</v>
      </c>
      <c r="E16" s="6" t="s">
        <v>13</v>
      </c>
    </row>
    <row r="17" customFormat="false" ht="15" hidden="false" customHeight="false" outlineLevel="0" collapsed="false">
      <c r="B17" s="6" t="s">
        <v>36</v>
      </c>
      <c r="C17" s="7" t="s">
        <v>37</v>
      </c>
      <c r="D17" s="7" t="s">
        <v>38</v>
      </c>
      <c r="E17" s="6" t="s">
        <v>21</v>
      </c>
    </row>
  </sheetData>
  <mergeCells count="5">
    <mergeCell ref="A1:L1"/>
    <mergeCell ref="A2:L2"/>
    <mergeCell ref="B5:L5"/>
    <mergeCell ref="B6:L6"/>
    <mergeCell ref="B7:L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AF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10"/>
    <col collapsed="false" customWidth="true" hidden="false" outlineLevel="0" max="7" min="7" style="0" width="26"/>
    <col collapsed="false" customWidth="true" hidden="false" outlineLevel="0" max="12" min="8" style="0" width="10"/>
  </cols>
  <sheetData>
    <row r="1" customFormat="false" ht="30" hidden="false" customHeight="true" outlineLevel="0" collapsed="false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7.35" hidden="false" customHeight="false" outlineLevel="0" collapsed="false">
      <c r="Z3" s="8" t="s">
        <v>41</v>
      </c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15" hidden="false" customHeight="true" outlineLevel="0" collapsed="false">
      <c r="A5" s="10" t="s">
        <v>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45" hidden="false" customHeight="true" outlineLevel="0" collapsed="false">
      <c r="A6" s="10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false" outlineLevel="0" collapsed="false">
      <c r="A7" s="11" t="s">
        <v>45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Format="false" ht="15" hidden="false" customHeight="true" outlineLevel="0" collapsed="false">
      <c r="A8" s="10" t="s">
        <v>46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Format="false" ht="15" hidden="false" customHeight="false" outlineLevel="0" collapsed="false">
      <c r="A9" s="12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customFormat="false" ht="45" hidden="false" customHeight="true" outlineLevel="0" collapsed="false">
      <c r="A10" s="10" t="s">
        <v>48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5" customFormat="false" ht="17.35" hidden="false" customHeight="false" outlineLevel="0" collapsed="false">
      <c r="AF15" s="8" t="s">
        <v>49</v>
      </c>
    </row>
    <row r="16" customFormat="false" ht="15" hidden="false" customHeight="false" outlineLevel="0" collapsed="false">
      <c r="B16" s="13" t="s">
        <v>50</v>
      </c>
      <c r="C16" s="13" t="s">
        <v>51</v>
      </c>
    </row>
    <row r="17" customFormat="false" ht="30" hidden="false" customHeight="true" outlineLevel="0" collapsed="false">
      <c r="B17" s="14" t="s">
        <v>52</v>
      </c>
      <c r="C17" s="15" t="s">
        <v>53</v>
      </c>
      <c r="E17" s="5" t="s">
        <v>54</v>
      </c>
      <c r="F17" s="5" t="s">
        <v>55</v>
      </c>
      <c r="G17" s="5" t="s">
        <v>56</v>
      </c>
    </row>
    <row r="18" customFormat="false" ht="30" hidden="false" customHeight="true" outlineLevel="0" collapsed="false">
      <c r="B18" s="14" t="s">
        <v>57</v>
      </c>
      <c r="C18" s="15" t="n">
        <v>2</v>
      </c>
      <c r="E18" s="7" t="s">
        <v>58</v>
      </c>
      <c r="F18" s="16" t="n">
        <v>11</v>
      </c>
      <c r="G18" s="7" t="s">
        <v>59</v>
      </c>
    </row>
    <row r="19" customFormat="false" ht="30" hidden="false" customHeight="true" outlineLevel="0" collapsed="false">
      <c r="B19" s="14" t="s">
        <v>60</v>
      </c>
      <c r="C19" s="15" t="s">
        <v>61</v>
      </c>
      <c r="E19" s="7" t="s">
        <v>62</v>
      </c>
      <c r="F19" s="16" t="n">
        <v>95</v>
      </c>
      <c r="G19" s="7" t="s">
        <v>63</v>
      </c>
    </row>
    <row r="20" customFormat="false" ht="30" hidden="false" customHeight="true" outlineLevel="0" collapsed="false">
      <c r="B20" s="14" t="s">
        <v>64</v>
      </c>
      <c r="C20" s="15" t="n">
        <v>7</v>
      </c>
      <c r="E20" s="7" t="s">
        <v>65</v>
      </c>
      <c r="F20" s="16" t="n">
        <v>2</v>
      </c>
      <c r="G20" s="7" t="s">
        <v>66</v>
      </c>
    </row>
    <row r="21" customFormat="false" ht="30" hidden="false" customHeight="true" outlineLevel="0" collapsed="false">
      <c r="B21" s="14" t="s">
        <v>67</v>
      </c>
      <c r="C21" s="15" t="s">
        <v>68</v>
      </c>
      <c r="E21" s="7" t="s">
        <v>69</v>
      </c>
      <c r="F21" s="16" t="n">
        <v>16</v>
      </c>
      <c r="G21" s="7" t="s">
        <v>70</v>
      </c>
    </row>
    <row r="22" customFormat="false" ht="30" hidden="false" customHeight="true" outlineLevel="0" collapsed="false">
      <c r="B22" s="14" t="s">
        <v>71</v>
      </c>
      <c r="C22" s="15" t="n">
        <v>172.5</v>
      </c>
      <c r="E22" s="7" t="s">
        <v>72</v>
      </c>
      <c r="F22" s="16" t="n">
        <v>19</v>
      </c>
      <c r="G22" s="7" t="s">
        <v>73</v>
      </c>
    </row>
    <row r="23" customFormat="false" ht="30" hidden="false" customHeight="true" outlineLevel="0" collapsed="false">
      <c r="B23" s="14" t="s">
        <v>74</v>
      </c>
      <c r="C23" s="15" t="s">
        <v>75</v>
      </c>
      <c r="E23" s="7" t="s">
        <v>76</v>
      </c>
      <c r="F23" s="16" t="n">
        <v>25</v>
      </c>
      <c r="G23" s="7" t="s">
        <v>73</v>
      </c>
    </row>
    <row r="24" customFormat="false" ht="30" hidden="false" customHeight="true" outlineLevel="0" collapsed="false">
      <c r="B24" s="14" t="s">
        <v>77</v>
      </c>
      <c r="C24" s="15" t="s">
        <v>78</v>
      </c>
      <c r="E24" s="7" t="s">
        <v>79</v>
      </c>
      <c r="F24" s="16" t="n">
        <v>4.5</v>
      </c>
      <c r="G24" s="7" t="s">
        <v>80</v>
      </c>
    </row>
    <row r="40" customFormat="false" ht="17.35" hidden="false" customHeight="false" outlineLevel="0" collapsed="false">
      <c r="H40" s="8" t="s">
        <v>81</v>
      </c>
    </row>
    <row r="120" customFormat="false" ht="17.35" hidden="false" customHeight="false" outlineLevel="0" collapsed="false">
      <c r="M120" s="8" t="s">
        <v>82</v>
      </c>
    </row>
    <row r="250" customFormat="false" ht="17.35" hidden="false" customHeight="false" outlineLevel="0" collapsed="false">
      <c r="B250" s="8" t="s">
        <v>83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A10:L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O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6" min="5" style="0" width="4"/>
    <col collapsed="false" customWidth="true" hidden="false" outlineLevel="0" max="8" min="7" style="0" width="14"/>
    <col collapsed="false" customWidth="true" hidden="false" outlineLevel="0" max="9" min="9" style="0" width="12"/>
    <col collapsed="false" customWidth="true" hidden="false" outlineLevel="0" max="10" min="10" style="0" width="4"/>
    <col collapsed="false" customWidth="true" hidden="false" outlineLevel="0" max="11" min="11" style="0" width="14"/>
    <col collapsed="false" customWidth="true" hidden="false" outlineLevel="0" max="13" min="12" style="0" width="4"/>
    <col collapsed="false" customWidth="true" hidden="false" outlineLevel="0" max="14" min="14" style="0" width="22"/>
    <col collapsed="false" customWidth="true" hidden="false" outlineLevel="0" max="15" min="15" style="0" width="14"/>
  </cols>
  <sheetData>
    <row r="1" customFormat="false" ht="30" hidden="false" customHeight="true" outlineLevel="0" collapsed="false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8" hidden="false" customHeight="true" outlineLevel="0" collapsed="false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customFormat="false" ht="60" hidden="false" customHeight="true" outlineLevel="0" collapsed="false">
      <c r="A5" s="10" t="s">
        <v>86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5" hidden="false" customHeight="false" outlineLevel="0" collapsed="false">
      <c r="A6" s="11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customFormat="false" ht="45" hidden="false" customHeight="true" outlineLevel="0" collapsed="false">
      <c r="A7" s="10" t="s">
        <v>87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customFormat="false" ht="15" hidden="false" customHeight="false" outlineLevel="0" collapsed="false">
      <c r="A8" s="12" t="s">
        <v>47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Format="false" ht="30" hidden="false" customHeight="true" outlineLevel="0" collapsed="false">
      <c r="A9" s="10" t="s">
        <v>88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3" customFormat="false" ht="30" hidden="false" customHeight="true" outlineLevel="0" collapsed="false">
      <c r="B13" s="5" t="s">
        <v>89</v>
      </c>
      <c r="C13" s="5" t="s">
        <v>90</v>
      </c>
      <c r="D13" s="5" t="s">
        <v>91</v>
      </c>
      <c r="G13" s="17" t="s">
        <v>89</v>
      </c>
      <c r="H13" s="17" t="s">
        <v>90</v>
      </c>
      <c r="I13" s="17" t="s">
        <v>91</v>
      </c>
      <c r="K13" s="17" t="s">
        <v>92</v>
      </c>
      <c r="N13" s="17" t="s">
        <v>93</v>
      </c>
      <c r="O13" s="17" t="s">
        <v>94</v>
      </c>
    </row>
    <row r="14" customFormat="false" ht="15" hidden="false" customHeight="false" outlineLevel="0" collapsed="false">
      <c r="B14" s="18" t="s">
        <v>95</v>
      </c>
      <c r="C14" s="19" t="n">
        <v>46391</v>
      </c>
      <c r="D14" s="18" t="n">
        <v>85</v>
      </c>
      <c r="G14" s="7" t="s">
        <v>95</v>
      </c>
      <c r="H14" s="20" t="n">
        <v>46391</v>
      </c>
      <c r="I14" s="7" t="n">
        <v>85</v>
      </c>
      <c r="K14" s="7" t="s">
        <v>96</v>
      </c>
      <c r="N14" s="7" t="s">
        <v>97</v>
      </c>
      <c r="O14" s="18" t="s">
        <v>98</v>
      </c>
    </row>
    <row r="15" customFormat="false" ht="15" hidden="false" customHeight="false" outlineLevel="0" collapsed="false">
      <c r="B15" s="18" t="s">
        <v>99</v>
      </c>
      <c r="C15" s="19" t="n">
        <v>46392</v>
      </c>
      <c r="D15" s="18" t="n">
        <v>92</v>
      </c>
      <c r="G15" s="7" t="s">
        <v>99</v>
      </c>
      <c r="H15" s="20" t="n">
        <v>46392</v>
      </c>
      <c r="I15" s="7" t="n">
        <v>92</v>
      </c>
      <c r="K15" s="7" t="s">
        <v>100</v>
      </c>
      <c r="N15" s="7" t="s">
        <v>101</v>
      </c>
      <c r="O15" s="18" t="s">
        <v>102</v>
      </c>
    </row>
    <row r="16" customFormat="false" ht="15" hidden="false" customHeight="false" outlineLevel="0" collapsed="false">
      <c r="B16" s="18" t="s">
        <v>103</v>
      </c>
      <c r="C16" s="19" t="n">
        <v>46393</v>
      </c>
      <c r="D16" s="18" t="n">
        <v>310</v>
      </c>
      <c r="G16" s="7" t="s">
        <v>103</v>
      </c>
      <c r="H16" s="20" t="n">
        <v>46393</v>
      </c>
      <c r="I16" s="7" t="n">
        <v>310</v>
      </c>
      <c r="K16" s="7" t="s">
        <v>104</v>
      </c>
      <c r="N16" s="7" t="s">
        <v>105</v>
      </c>
      <c r="O16" s="18" t="s">
        <v>106</v>
      </c>
    </row>
    <row r="17" customFormat="false" ht="15" hidden="false" customHeight="false" outlineLevel="0" collapsed="false">
      <c r="B17" s="18" t="s">
        <v>107</v>
      </c>
      <c r="C17" s="19" t="n">
        <v>46394</v>
      </c>
      <c r="D17" s="18" t="n">
        <v>88</v>
      </c>
      <c r="G17" s="7" t="s">
        <v>107</v>
      </c>
      <c r="H17" s="20" t="n">
        <v>46394</v>
      </c>
      <c r="I17" s="7" t="n">
        <v>88</v>
      </c>
      <c r="K17" s="7" t="s">
        <v>108</v>
      </c>
      <c r="N17" s="7" t="s">
        <v>109</v>
      </c>
      <c r="O17" s="18" t="s">
        <v>110</v>
      </c>
    </row>
    <row r="18" customFormat="false" ht="15" hidden="false" customHeight="false" outlineLevel="0" collapsed="false">
      <c r="B18" s="18" t="s">
        <v>111</v>
      </c>
      <c r="C18" s="19" t="n">
        <v>46395</v>
      </c>
      <c r="D18" s="18" t="n">
        <v>140</v>
      </c>
      <c r="G18" s="7" t="s">
        <v>111</v>
      </c>
      <c r="H18" s="20" t="n">
        <v>46395</v>
      </c>
      <c r="I18" s="7" t="n">
        <v>140</v>
      </c>
      <c r="K18" s="7" t="s">
        <v>112</v>
      </c>
      <c r="N18" s="7" t="s">
        <v>113</v>
      </c>
      <c r="O18" s="18" t="s">
        <v>114</v>
      </c>
    </row>
    <row r="19" customFormat="false" ht="15" hidden="false" customHeight="false" outlineLevel="0" collapsed="false">
      <c r="B19" s="18" t="s">
        <v>115</v>
      </c>
      <c r="C19" s="19" t="n">
        <v>46396</v>
      </c>
      <c r="D19" s="18" t="n">
        <v>420</v>
      </c>
      <c r="G19" s="7" t="s">
        <v>115</v>
      </c>
      <c r="H19" s="20" t="n">
        <v>46396</v>
      </c>
      <c r="I19" s="7" t="n">
        <v>420</v>
      </c>
      <c r="K19" s="7" t="s">
        <v>116</v>
      </c>
      <c r="N19" s="7" t="s">
        <v>117</v>
      </c>
      <c r="O19" s="18" t="s">
        <v>118</v>
      </c>
    </row>
    <row r="20" customFormat="false" ht="15" hidden="false" customHeight="false" outlineLevel="0" collapsed="false">
      <c r="B20" s="18" t="s">
        <v>119</v>
      </c>
      <c r="C20" s="19" t="n">
        <v>46397</v>
      </c>
      <c r="D20" s="18" t="n">
        <v>385</v>
      </c>
      <c r="G20" s="7" t="s">
        <v>119</v>
      </c>
      <c r="H20" s="20" t="n">
        <v>46397</v>
      </c>
      <c r="I20" s="7" t="n">
        <v>385</v>
      </c>
      <c r="K20" s="7" t="s">
        <v>120</v>
      </c>
    </row>
    <row r="21" customFormat="false" ht="15" hidden="false" customHeight="false" outlineLevel="0" collapsed="false">
      <c r="K21" s="7" t="s">
        <v>121</v>
      </c>
    </row>
    <row r="22" customFormat="false" ht="15" hidden="false" customHeight="false" outlineLevel="0" collapsed="false">
      <c r="B22" s="21" t="s">
        <v>122</v>
      </c>
      <c r="K22" s="7" t="s">
        <v>123</v>
      </c>
    </row>
    <row r="23" customFormat="false" ht="15" hidden="false" customHeight="false" outlineLevel="0" collapsed="false">
      <c r="B23" s="7" t="s">
        <v>95</v>
      </c>
      <c r="C23" s="7" t="s">
        <v>99</v>
      </c>
      <c r="D23" s="7" t="s">
        <v>103</v>
      </c>
      <c r="E23" s="7" t="s">
        <v>107</v>
      </c>
      <c r="F23" s="7" t="s">
        <v>111</v>
      </c>
      <c r="G23" s="7" t="s">
        <v>115</v>
      </c>
      <c r="H23" s="7" t="s">
        <v>119</v>
      </c>
      <c r="K23" s="7" t="s">
        <v>124</v>
      </c>
    </row>
    <row r="24" customFormat="false" ht="15" hidden="false" customHeight="false" outlineLevel="0" collapsed="false">
      <c r="K24" s="7" t="s">
        <v>125</v>
      </c>
    </row>
    <row r="25" customFormat="false" ht="15" hidden="false" customHeight="false" outlineLevel="0" collapsed="false">
      <c r="K25" s="7" t="s">
        <v>126</v>
      </c>
    </row>
  </sheetData>
  <mergeCells count="8">
    <mergeCell ref="A1:O1"/>
    <mergeCell ref="A2:O2"/>
    <mergeCell ref="A4:O4"/>
    <mergeCell ref="A5:O5"/>
    <mergeCell ref="A6:O6"/>
    <mergeCell ref="A7:O7"/>
    <mergeCell ref="A8:O8"/>
    <mergeCell ref="A9:O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46"/>
    <col collapsed="false" customWidth="true" hidden="false" outlineLevel="0" max="12" min="7" style="0" width="4"/>
  </cols>
  <sheetData>
    <row r="1" customFormat="false" ht="30" hidden="false" customHeight="true" outlineLevel="0" collapsed="false">
      <c r="A1" s="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60" hidden="false" customHeight="true" outlineLevel="0" collapsed="false">
      <c r="A5" s="10" t="s">
        <v>129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5" hidden="false" customHeight="false" outlineLevel="0" collapsed="false">
      <c r="A6" s="11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customFormat="false" ht="30" hidden="false" customHeight="true" outlineLevel="0" collapsed="false">
      <c r="A7" s="10" t="s">
        <v>130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15" hidden="false" customHeight="false" outlineLevel="0" collapsed="false">
      <c r="A8" s="12" t="s">
        <v>47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customFormat="false" ht="30" hidden="false" customHeight="true" outlineLevel="0" collapsed="false">
      <c r="A9" s="10" t="s">
        <v>131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5" hidden="false" customHeight="false" outlineLevel="0" collapsed="false">
      <c r="B10" s="22" t="s">
        <v>132</v>
      </c>
      <c r="C10" s="23" t="n">
        <v>46392</v>
      </c>
    </row>
    <row r="13" customFormat="false" ht="17.35" hidden="false" customHeight="false" outlineLevel="0" collapsed="false">
      <c r="B13" s="24" t="s">
        <v>133</v>
      </c>
      <c r="C13" s="24"/>
      <c r="D13" s="24"/>
      <c r="E13" s="24"/>
      <c r="F13" s="24"/>
    </row>
    <row r="14" customFormat="false" ht="30" hidden="false" customHeight="true" outlineLevel="0" collapsed="false">
      <c r="B14" s="5" t="s">
        <v>134</v>
      </c>
      <c r="C14" s="5" t="s">
        <v>135</v>
      </c>
      <c r="D14" s="5" t="s">
        <v>136</v>
      </c>
      <c r="E14" s="5" t="s">
        <v>137</v>
      </c>
      <c r="F14" s="5" t="s">
        <v>138</v>
      </c>
    </row>
    <row r="15" customFormat="false" ht="30" hidden="false" customHeight="true" outlineLevel="0" collapsed="false">
      <c r="B15" s="7" t="s">
        <v>139</v>
      </c>
      <c r="C15" s="7" t="s">
        <v>140</v>
      </c>
      <c r="D15" s="25" t="n">
        <v>5</v>
      </c>
      <c r="E15" s="16" t="n">
        <v>16</v>
      </c>
      <c r="F15" s="14" t="s">
        <v>141</v>
      </c>
    </row>
    <row r="16" customFormat="false" ht="30" hidden="false" customHeight="true" outlineLevel="0" collapsed="false">
      <c r="B16" s="7" t="s">
        <v>142</v>
      </c>
      <c r="C16" s="7" t="s">
        <v>143</v>
      </c>
      <c r="D16" s="25" t="n">
        <v>8</v>
      </c>
      <c r="E16" s="16" t="n">
        <v>19</v>
      </c>
      <c r="F16" s="14" t="s">
        <v>144</v>
      </c>
    </row>
    <row r="17" customFormat="false" ht="45" hidden="false" customHeight="true" outlineLevel="0" collapsed="false">
      <c r="B17" s="7" t="s">
        <v>145</v>
      </c>
      <c r="C17" s="7" t="s">
        <v>143</v>
      </c>
      <c r="D17" s="25" t="n">
        <v>8</v>
      </c>
      <c r="E17" s="16" t="n">
        <v>25</v>
      </c>
      <c r="F17" s="14" t="s">
        <v>146</v>
      </c>
    </row>
    <row r="20" customFormat="false" ht="15" hidden="false" customHeight="false" outlineLevel="0" collapsed="false">
      <c r="B20" s="26" t="s">
        <v>147</v>
      </c>
    </row>
    <row r="21" customFormat="false" ht="30" hidden="false" customHeight="true" outlineLevel="0" collapsed="false">
      <c r="B21" s="5" t="s">
        <v>148</v>
      </c>
      <c r="C21" s="5" t="s">
        <v>55</v>
      </c>
      <c r="D21" s="5" t="s">
        <v>149</v>
      </c>
    </row>
    <row r="22" customFormat="false" ht="15" hidden="false" customHeight="false" outlineLevel="0" collapsed="false">
      <c r="B22" s="7" t="s">
        <v>150</v>
      </c>
      <c r="C22" s="16" t="n">
        <v>3</v>
      </c>
      <c r="D22" s="27" t="n">
        <v>0.199</v>
      </c>
    </row>
    <row r="23" customFormat="false" ht="15" hidden="false" customHeight="false" outlineLevel="0" collapsed="false">
      <c r="B23" s="7" t="s">
        <v>151</v>
      </c>
      <c r="C23" s="16" t="n">
        <v>3</v>
      </c>
      <c r="D23" s="27" t="n">
        <v>0.141</v>
      </c>
    </row>
    <row r="24" customFormat="false" ht="15" hidden="false" customHeight="false" outlineLevel="0" collapsed="false">
      <c r="B24" s="7" t="s">
        <v>152</v>
      </c>
      <c r="C24" s="16" t="n">
        <v>2.5</v>
      </c>
      <c r="D24" s="27" t="n">
        <v>0.083</v>
      </c>
    </row>
    <row r="25" customFormat="false" ht="15" hidden="false" customHeight="false" outlineLevel="0" collapsed="false">
      <c r="B25" s="7" t="s">
        <v>153</v>
      </c>
      <c r="C25" s="16" t="n">
        <v>2.5</v>
      </c>
      <c r="D25" s="27" t="n">
        <v>0.193</v>
      </c>
    </row>
    <row r="26" customFormat="false" ht="15" hidden="false" customHeight="false" outlineLevel="0" collapsed="false">
      <c r="B26" s="7" t="s">
        <v>154</v>
      </c>
      <c r="C26" s="16" t="n">
        <v>1</v>
      </c>
      <c r="D26" s="27" t="n">
        <v>0.052</v>
      </c>
    </row>
    <row r="27" customFormat="false" ht="15" hidden="false" customHeight="false" outlineLevel="0" collapsed="false">
      <c r="B27" s="7" t="s">
        <v>79</v>
      </c>
      <c r="C27" s="16" t="n">
        <v>4.5</v>
      </c>
      <c r="D27" s="27" t="n">
        <v>0.273</v>
      </c>
    </row>
    <row r="28" customFormat="false" ht="15" hidden="false" customHeight="false" outlineLevel="0" collapsed="false">
      <c r="B28" s="7" t="s">
        <v>155</v>
      </c>
      <c r="C28" s="16" t="n">
        <v>1.5</v>
      </c>
      <c r="D28" s="27" t="n">
        <v>0.058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B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3"/>
    <col collapsed="false" customWidth="true" hidden="false" outlineLevel="0" max="5" min="5" style="0" width="15"/>
    <col collapsed="false" customWidth="true" hidden="false" outlineLevel="0" max="6" min="6" style="0" width="22"/>
    <col collapsed="false" customWidth="true" hidden="false" outlineLevel="0" max="7" min="7" style="0" width="4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0" min="10" style="0" width="22"/>
    <col collapsed="false" customWidth="true" hidden="false" outlineLevel="0" max="12" min="11" style="0" width="4"/>
  </cols>
  <sheetData>
    <row r="1" customFormat="false" ht="30" hidden="false" customHeight="true" outlineLevel="0" collapsed="false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30" hidden="false" customHeight="true" outlineLevel="0" collapsed="false">
      <c r="A5" s="10" t="s">
        <v>158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5" hidden="false" customHeight="true" outlineLevel="0" collapsed="false">
      <c r="A6" s="10" t="s">
        <v>159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true" outlineLevel="0" collapsed="false">
      <c r="A7" s="10" t="s">
        <v>160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15" hidden="false" customHeight="false" outlineLevel="0" collapsed="false">
      <c r="A8" s="11" t="s">
        <v>45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Format="false" ht="30" hidden="false" customHeight="true" outlineLevel="0" collapsed="false">
      <c r="A9" s="10" t="s">
        <v>161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5" hidden="false" customHeight="true" outlineLevel="0" collapsed="false">
      <c r="A10" s="10" t="s">
        <v>162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Format="false" ht="15" hidden="false" customHeight="false" outlineLevel="0" collapsed="false">
      <c r="A11" s="12" t="s">
        <v>47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Format="false" ht="30" hidden="false" customHeight="true" outlineLevel="0" collapsed="false">
      <c r="A12" s="10" t="s">
        <v>163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4" customFormat="false" ht="30" hidden="false" customHeight="true" outlineLevel="0" collapsed="false">
      <c r="B14" s="5" t="s">
        <v>148</v>
      </c>
      <c r="C14" s="5" t="s">
        <v>164</v>
      </c>
      <c r="D14" s="5" t="s">
        <v>165</v>
      </c>
      <c r="E14" s="5" t="s">
        <v>166</v>
      </c>
      <c r="H14" s="5" t="s">
        <v>167</v>
      </c>
      <c r="I14" s="5" t="s">
        <v>168</v>
      </c>
      <c r="J14" s="5" t="s">
        <v>169</v>
      </c>
    </row>
    <row r="15" customFormat="false" ht="15" hidden="false" customHeight="false" outlineLevel="0" collapsed="false">
      <c r="B15" s="7" t="s">
        <v>150</v>
      </c>
      <c r="C15" s="16" t="n">
        <v>3</v>
      </c>
      <c r="D15" s="6" t="n">
        <v>120</v>
      </c>
      <c r="E15" s="28" t="n">
        <f aca="false">C15*D15</f>
        <v>360</v>
      </c>
      <c r="F15" s="29" t="s">
        <v>170</v>
      </c>
      <c r="H15" s="30" t="s">
        <v>171</v>
      </c>
      <c r="I15" s="15" t="n">
        <v>14</v>
      </c>
      <c r="J15" s="15" t="n">
        <f aca="false">2+3*4</f>
        <v>14</v>
      </c>
    </row>
    <row r="16" customFormat="false" ht="15" hidden="false" customHeight="false" outlineLevel="0" collapsed="false">
      <c r="B16" s="7" t="s">
        <v>151</v>
      </c>
      <c r="C16" s="16" t="n">
        <v>3</v>
      </c>
      <c r="D16" s="6" t="n">
        <v>85</v>
      </c>
      <c r="E16" s="28" t="n">
        <f aca="false">C16*D16</f>
        <v>255</v>
      </c>
      <c r="H16" s="30" t="s">
        <v>172</v>
      </c>
      <c r="I16" s="15" t="n">
        <v>20</v>
      </c>
      <c r="J16" s="15" t="n">
        <f aca="false">(2+3)*4</f>
        <v>20</v>
      </c>
    </row>
    <row r="17" customFormat="false" ht="15" hidden="false" customHeight="false" outlineLevel="0" collapsed="false">
      <c r="B17" s="7" t="s">
        <v>152</v>
      </c>
      <c r="C17" s="16" t="n">
        <v>2.5</v>
      </c>
      <c r="D17" s="6" t="n">
        <v>60</v>
      </c>
      <c r="E17" s="28" t="n">
        <f aca="false">C17*D17</f>
        <v>150</v>
      </c>
      <c r="H17" s="30" t="s">
        <v>173</v>
      </c>
      <c r="I17" s="15" t="n">
        <v>8</v>
      </c>
      <c r="J17" s="15" t="n">
        <f aca="false">10/2+3</f>
        <v>8</v>
      </c>
    </row>
    <row r="18" customFormat="false" ht="15" hidden="false" customHeight="false" outlineLevel="0" collapsed="false">
      <c r="B18" s="7" t="s">
        <v>153</v>
      </c>
      <c r="C18" s="16" t="n">
        <v>2.5</v>
      </c>
      <c r="D18" s="6" t="n">
        <v>140</v>
      </c>
      <c r="E18" s="28" t="n">
        <f aca="false">C18*D18</f>
        <v>350</v>
      </c>
      <c r="H18" s="30" t="s">
        <v>174</v>
      </c>
      <c r="I18" s="15" t="n">
        <v>2</v>
      </c>
      <c r="J18" s="15" t="n">
        <f aca="false">10/(2+3)</f>
        <v>2</v>
      </c>
    </row>
    <row r="19" customFormat="false" ht="15" hidden="false" customHeight="false" outlineLevel="0" collapsed="false">
      <c r="B19" s="7" t="s">
        <v>154</v>
      </c>
      <c r="C19" s="16" t="n">
        <v>1</v>
      </c>
      <c r="D19" s="6" t="n">
        <v>95</v>
      </c>
      <c r="E19" s="28" t="n">
        <f aca="false">C19*D19</f>
        <v>95</v>
      </c>
    </row>
    <row r="20" customFormat="false" ht="15" hidden="false" customHeight="false" outlineLevel="0" collapsed="false">
      <c r="B20" s="7" t="s">
        <v>79</v>
      </c>
      <c r="C20" s="16" t="n">
        <v>4.5</v>
      </c>
      <c r="D20" s="6" t="n">
        <v>110</v>
      </c>
      <c r="E20" s="28" t="n">
        <f aca="false">C20*D20</f>
        <v>495</v>
      </c>
    </row>
    <row r="21" customFormat="false" ht="15" hidden="false" customHeight="false" outlineLevel="0" collapsed="false">
      <c r="B21" s="7" t="s">
        <v>155</v>
      </c>
      <c r="C21" s="16" t="n">
        <v>1.5</v>
      </c>
      <c r="D21" s="6" t="n">
        <v>70</v>
      </c>
      <c r="E21" s="28" t="n">
        <f aca="false">C21*D21</f>
        <v>105</v>
      </c>
      <c r="H21" s="7" t="s">
        <v>175</v>
      </c>
      <c r="I21" s="16" t="n">
        <v>10</v>
      </c>
    </row>
    <row r="22" customFormat="false" ht="15" hidden="false" customHeight="false" outlineLevel="0" collapsed="false">
      <c r="B22" s="31" t="s">
        <v>176</v>
      </c>
      <c r="E22" s="28" t="n">
        <f aca="false">E15+E16+E17+E18+E19+E20+E21</f>
        <v>1810</v>
      </c>
      <c r="F22" s="29" t="s">
        <v>177</v>
      </c>
      <c r="H22" s="7" t="s">
        <v>178</v>
      </c>
      <c r="I22" s="32" t="n">
        <v>0.2</v>
      </c>
    </row>
    <row r="23" customFormat="false" ht="15" hidden="false" customHeight="false" outlineLevel="0" collapsed="false">
      <c r="H23" s="31" t="s">
        <v>179</v>
      </c>
      <c r="I23" s="28" t="n">
        <f aca="false">I21*(1+I22)</f>
        <v>12</v>
      </c>
      <c r="J23" s="29" t="s">
        <v>180</v>
      </c>
    </row>
    <row r="24" customFormat="false" ht="15" hidden="false" customHeight="false" outlineLevel="0" collapsed="false">
      <c r="B24" s="7" t="s">
        <v>181</v>
      </c>
      <c r="C24" s="6" t="n">
        <v>312</v>
      </c>
    </row>
    <row r="25" customFormat="false" ht="15" hidden="false" customHeight="false" outlineLevel="0" collapsed="false">
      <c r="B25" s="31" t="s">
        <v>182</v>
      </c>
      <c r="C25" s="28" t="n">
        <f aca="false">E22/C24</f>
        <v>5.80128205128205</v>
      </c>
      <c r="D25" s="29" t="s">
        <v>183</v>
      </c>
      <c r="H25" s="7" t="s">
        <v>184</v>
      </c>
      <c r="I25" s="28" t="n">
        <f aca="false">C15+C18</f>
        <v>5.5</v>
      </c>
      <c r="J25" s="29" t="s">
        <v>185</v>
      </c>
    </row>
    <row r="26" customFormat="false" ht="15" hidden="false" customHeight="false" outlineLevel="0" collapsed="false">
      <c r="H26" s="7" t="s">
        <v>79</v>
      </c>
      <c r="I26" s="16" t="n">
        <f aca="false">C20</f>
        <v>4.5</v>
      </c>
    </row>
    <row r="27" customFormat="false" ht="15" hidden="false" customHeight="false" outlineLevel="0" collapsed="false">
      <c r="H27" s="31" t="s">
        <v>186</v>
      </c>
      <c r="I27" s="28" t="n">
        <f aca="false">I25-I26</f>
        <v>1</v>
      </c>
      <c r="J27" s="29" t="s">
        <v>187</v>
      </c>
    </row>
    <row r="28" customFormat="false" ht="15" hidden="false" customHeight="false" outlineLevel="0" collapsed="false">
      <c r="H28" s="31" t="s">
        <v>188</v>
      </c>
      <c r="I28" s="33" t="n">
        <f aca="false">I27/I25</f>
        <v>0.181818181818182</v>
      </c>
      <c r="J28" s="29" t="s">
        <v>189</v>
      </c>
    </row>
  </sheetData>
  <mergeCells count="11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A12:L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38"/>
    <col collapsed="false" customWidth="true" hidden="false" outlineLevel="0" max="8" min="8" style="0" width="15"/>
    <col collapsed="false" customWidth="true" hidden="false" outlineLevel="0" max="9" min="9" style="0" width="26"/>
    <col collapsed="false" customWidth="true" hidden="false" outlineLevel="0" max="12" min="10" style="0" width="4"/>
  </cols>
  <sheetData>
    <row r="1" customFormat="false" ht="30" hidden="false" customHeight="true" outlineLevel="0" collapsed="false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30" hidden="false" customHeight="true" outlineLevel="0" collapsed="false">
      <c r="A5" s="10" t="s">
        <v>192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5" hidden="false" customHeight="true" outlineLevel="0" collapsed="false">
      <c r="A6" s="10" t="s">
        <v>193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false" outlineLevel="0" collapsed="false">
      <c r="A7" s="11" t="s">
        <v>45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Format="false" ht="30" hidden="false" customHeight="true" outlineLevel="0" collapsed="false">
      <c r="A8" s="10" t="s">
        <v>194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Format="false" ht="15" hidden="false" customHeight="true" outlineLevel="0" collapsed="false">
      <c r="A9" s="10" t="s">
        <v>195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5" hidden="false" customHeight="false" outlineLevel="0" collapsed="false">
      <c r="A10" s="12" t="s">
        <v>47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15" hidden="false" customHeight="true" outlineLevel="0" collapsed="false">
      <c r="A11" s="10" t="s">
        <v>196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4" customFormat="false" ht="30" hidden="false" customHeight="true" outlineLevel="0" collapsed="false">
      <c r="B14" s="5" t="s">
        <v>90</v>
      </c>
      <c r="C14" s="5" t="s">
        <v>89</v>
      </c>
      <c r="D14" s="5" t="s">
        <v>91</v>
      </c>
      <c r="E14" s="5" t="s">
        <v>197</v>
      </c>
      <c r="G14" s="5" t="s">
        <v>198</v>
      </c>
      <c r="H14" s="5" t="s">
        <v>199</v>
      </c>
      <c r="I14" s="5" t="s">
        <v>167</v>
      </c>
    </row>
    <row r="15" customFormat="false" ht="15" hidden="false" customHeight="false" outlineLevel="0" collapsed="false">
      <c r="B15" s="20" t="n">
        <v>46357</v>
      </c>
      <c r="C15" s="7" t="s">
        <v>99</v>
      </c>
      <c r="D15" s="6" t="n">
        <v>72</v>
      </c>
      <c r="E15" s="16" t="n">
        <v>1001.01</v>
      </c>
      <c r="G15" s="7" t="s">
        <v>200</v>
      </c>
      <c r="H15" s="34" t="n">
        <f aca="false">SUM(D15:D45)</f>
        <v>7587</v>
      </c>
      <c r="I15" s="29" t="s">
        <v>201</v>
      </c>
    </row>
    <row r="16" customFormat="false" ht="15" hidden="false" customHeight="false" outlineLevel="0" collapsed="false">
      <c r="B16" s="20" t="n">
        <v>46358</v>
      </c>
      <c r="C16" s="7" t="s">
        <v>103</v>
      </c>
      <c r="D16" s="6" t="n">
        <v>307</v>
      </c>
      <c r="E16" s="16" t="n">
        <v>4489.52</v>
      </c>
      <c r="G16" s="7" t="s">
        <v>202</v>
      </c>
      <c r="H16" s="35" t="n">
        <f aca="false">AVERAGE(D15:D45)</f>
        <v>252.9</v>
      </c>
      <c r="I16" s="29" t="s">
        <v>203</v>
      </c>
    </row>
    <row r="17" customFormat="false" ht="15" hidden="false" customHeight="false" outlineLevel="0" collapsed="false">
      <c r="B17" s="20" t="n">
        <v>46359</v>
      </c>
      <c r="C17" s="7" t="s">
        <v>107</v>
      </c>
      <c r="D17" s="6" t="n">
        <v>76</v>
      </c>
      <c r="E17" s="16" t="n">
        <v>1151.02</v>
      </c>
      <c r="G17" s="7" t="s">
        <v>204</v>
      </c>
      <c r="H17" s="34" t="n">
        <f aca="false">MAX(D15:D45)</f>
        <v>414</v>
      </c>
      <c r="I17" s="29" t="s">
        <v>205</v>
      </c>
    </row>
    <row r="18" customFormat="false" ht="15" hidden="false" customHeight="false" outlineLevel="0" collapsed="false">
      <c r="B18" s="20" t="n">
        <v>46360</v>
      </c>
      <c r="C18" s="7" t="s">
        <v>111</v>
      </c>
      <c r="D18" s="6" t="n">
        <v>163</v>
      </c>
      <c r="E18" s="16" t="n">
        <v>2374.46</v>
      </c>
      <c r="G18" s="7" t="s">
        <v>206</v>
      </c>
      <c r="H18" s="34" t="n">
        <f aca="false">MIN(D15:D45)</f>
        <v>72</v>
      </c>
      <c r="I18" s="29" t="s">
        <v>207</v>
      </c>
    </row>
    <row r="19" customFormat="false" ht="15" hidden="false" customHeight="false" outlineLevel="0" collapsed="false">
      <c r="B19" s="20" t="n">
        <v>46361</v>
      </c>
      <c r="C19" s="7" t="s">
        <v>115</v>
      </c>
      <c r="D19" s="6" t="n">
        <v>411</v>
      </c>
      <c r="E19" s="16" t="n">
        <v>6133.53</v>
      </c>
      <c r="G19" s="7" t="s">
        <v>208</v>
      </c>
      <c r="H19" s="34" t="n">
        <f aca="false">COUNT(D15:D45)</f>
        <v>30</v>
      </c>
      <c r="I19" s="29" t="s">
        <v>209</v>
      </c>
    </row>
    <row r="20" customFormat="false" ht="15" hidden="false" customHeight="false" outlineLevel="0" collapsed="false">
      <c r="B20" s="20" t="n">
        <v>46362</v>
      </c>
      <c r="C20" s="7" t="s">
        <v>119</v>
      </c>
      <c r="D20" s="6" t="n">
        <v>370</v>
      </c>
      <c r="E20" s="16" t="n">
        <v>5569.72</v>
      </c>
      <c r="G20" s="7" t="s">
        <v>210</v>
      </c>
      <c r="H20" s="34" t="n">
        <f aca="false">ROUND(H16,0)</f>
        <v>253</v>
      </c>
      <c r="I20" s="29" t="s">
        <v>211</v>
      </c>
    </row>
    <row r="21" customFormat="false" ht="15" hidden="false" customHeight="false" outlineLevel="0" collapsed="false">
      <c r="B21" s="20" t="n">
        <v>46363</v>
      </c>
      <c r="C21" s="7" t="s">
        <v>95</v>
      </c>
      <c r="D21" s="6" t="n">
        <v>119</v>
      </c>
      <c r="E21" s="16" t="n">
        <v>1771.89</v>
      </c>
      <c r="G21" s="7" t="s">
        <v>212</v>
      </c>
      <c r="H21" s="34" t="n">
        <f aca="false">COUNTA(C15:C45)</f>
        <v>31</v>
      </c>
      <c r="I21" s="29" t="s">
        <v>213</v>
      </c>
    </row>
    <row r="22" customFormat="false" ht="15" hidden="false" customHeight="false" outlineLevel="0" collapsed="false">
      <c r="B22" s="20" t="n">
        <v>46364</v>
      </c>
      <c r="C22" s="7" t="s">
        <v>99</v>
      </c>
      <c r="D22" s="6" t="n">
        <v>113</v>
      </c>
      <c r="E22" s="16" t="n">
        <v>1683.79</v>
      </c>
      <c r="G22" s="7" t="s">
        <v>214</v>
      </c>
      <c r="H22" s="36" t="n">
        <f aca="false">SUM(E15:E45)</f>
        <v>109221.06</v>
      </c>
      <c r="I22" s="29" t="s">
        <v>215</v>
      </c>
    </row>
    <row r="23" customFormat="false" ht="15" hidden="false" customHeight="false" outlineLevel="0" collapsed="false">
      <c r="B23" s="20" t="n">
        <v>46365</v>
      </c>
      <c r="C23" s="7" t="s">
        <v>103</v>
      </c>
      <c r="D23" s="6" t="n">
        <v>303</v>
      </c>
      <c r="E23" s="16" t="n">
        <v>4159.54</v>
      </c>
      <c r="G23" s="7" t="s">
        <v>216</v>
      </c>
      <c r="H23" s="36" t="n">
        <f aca="false">ROUND(H22/H15,2)</f>
        <v>14.4</v>
      </c>
      <c r="I23" s="29" t="s">
        <v>217</v>
      </c>
    </row>
    <row r="24" customFormat="false" ht="15" hidden="false" customHeight="false" outlineLevel="0" collapsed="false">
      <c r="B24" s="20" t="n">
        <v>46366</v>
      </c>
      <c r="C24" s="7" t="s">
        <v>107</v>
      </c>
      <c r="D24" s="6" t="n">
        <v>109</v>
      </c>
      <c r="E24" s="16" t="n">
        <v>1458.16</v>
      </c>
      <c r="G24" s="7" t="s">
        <v>218</v>
      </c>
      <c r="H24" s="34" t="n">
        <f aca="false">LARGE(D15:D45,2)</f>
        <v>413</v>
      </c>
      <c r="I24" s="29" t="s">
        <v>219</v>
      </c>
    </row>
    <row r="25" customFormat="false" ht="15" hidden="false" customHeight="false" outlineLevel="0" collapsed="false">
      <c r="B25" s="20" t="n">
        <v>46367</v>
      </c>
      <c r="C25" s="7" t="s">
        <v>111</v>
      </c>
      <c r="D25" s="6" t="n">
        <v>143</v>
      </c>
      <c r="E25" s="16" t="n">
        <v>2144.55</v>
      </c>
      <c r="G25" s="7" t="s">
        <v>220</v>
      </c>
      <c r="H25" s="35" t="n">
        <f aca="false">(LARGE(D15:D45,1)+LARGE(D15:D45,2)+LARGE(D15:D45,3))/3</f>
        <v>412.666666666667</v>
      </c>
      <c r="I25" s="29" t="s">
        <v>221</v>
      </c>
    </row>
    <row r="26" customFormat="false" ht="15" hidden="false" customHeight="false" outlineLevel="0" collapsed="false">
      <c r="B26" s="20" t="n">
        <v>46368</v>
      </c>
      <c r="C26" s="7" t="s">
        <v>115</v>
      </c>
      <c r="D26" s="6" t="n">
        <v>413</v>
      </c>
      <c r="E26" s="16" t="n">
        <v>5462.04</v>
      </c>
    </row>
    <row r="27" customFormat="false" ht="15" hidden="false" customHeight="false" outlineLevel="0" collapsed="false">
      <c r="B27" s="20" t="n">
        <v>46369</v>
      </c>
      <c r="C27" s="7" t="s">
        <v>119</v>
      </c>
      <c r="D27" s="6" t="n">
        <v>378</v>
      </c>
      <c r="E27" s="16" t="n">
        <v>5397.32</v>
      </c>
      <c r="G27" s="37" t="s">
        <v>222</v>
      </c>
    </row>
    <row r="28" customFormat="false" ht="15" hidden="false" customHeight="false" outlineLevel="0" collapsed="false">
      <c r="B28" s="20" t="n">
        <v>46370</v>
      </c>
      <c r="C28" s="7" t="s">
        <v>95</v>
      </c>
      <c r="D28" s="6" t="n">
        <v>90</v>
      </c>
      <c r="E28" s="16" t="n">
        <v>1229.62</v>
      </c>
    </row>
    <row r="29" customFormat="false" ht="15" hidden="false" customHeight="false" outlineLevel="0" collapsed="false">
      <c r="B29" s="20" t="n">
        <v>46371</v>
      </c>
      <c r="C29" s="7" t="s">
        <v>99</v>
      </c>
      <c r="D29" s="6" t="n">
        <v>81</v>
      </c>
      <c r="E29" s="16" t="n">
        <v>1131.15</v>
      </c>
    </row>
    <row r="30" customFormat="false" ht="15" hidden="false" customHeight="false" outlineLevel="0" collapsed="false">
      <c r="B30" s="20" t="n">
        <v>46372</v>
      </c>
      <c r="C30" s="7" t="s">
        <v>103</v>
      </c>
      <c r="D30" s="6" t="n">
        <v>297</v>
      </c>
      <c r="E30" s="16" t="n">
        <v>4446.48</v>
      </c>
    </row>
    <row r="31" customFormat="false" ht="15" hidden="false" customHeight="false" outlineLevel="0" collapsed="false">
      <c r="B31" s="20" t="n">
        <v>46373</v>
      </c>
      <c r="C31" s="7" t="s">
        <v>107</v>
      </c>
      <c r="D31" s="6" t="n">
        <v>117</v>
      </c>
      <c r="E31" s="16" t="n">
        <v>1676.6</v>
      </c>
    </row>
    <row r="32" customFormat="false" ht="15" hidden="false" customHeight="false" outlineLevel="0" collapsed="false">
      <c r="B32" s="20" t="n">
        <v>46374</v>
      </c>
      <c r="C32" s="7" t="s">
        <v>111</v>
      </c>
      <c r="D32" s="6" t="n">
        <v>129</v>
      </c>
      <c r="E32" s="16" t="n">
        <v>1908.02</v>
      </c>
    </row>
    <row r="33" customFormat="false" ht="15" hidden="false" customHeight="false" outlineLevel="0" collapsed="false">
      <c r="B33" s="20" t="n">
        <v>46375</v>
      </c>
      <c r="C33" s="7" t="s">
        <v>115</v>
      </c>
      <c r="D33" s="6" t="n">
        <v>390</v>
      </c>
      <c r="E33" s="16" t="n">
        <v>5626.29</v>
      </c>
    </row>
    <row r="34" customFormat="false" ht="15" hidden="false" customHeight="false" outlineLevel="0" collapsed="false">
      <c r="B34" s="20" t="n">
        <v>46376</v>
      </c>
      <c r="C34" s="7" t="s">
        <v>119</v>
      </c>
      <c r="D34" s="6" t="n">
        <v>353</v>
      </c>
      <c r="E34" s="16" t="n">
        <v>4882.95</v>
      </c>
    </row>
    <row r="35" customFormat="false" ht="15" hidden="false" customHeight="false" outlineLevel="0" collapsed="false">
      <c r="B35" s="20" t="n">
        <v>46377</v>
      </c>
      <c r="C35" s="7" t="s">
        <v>95</v>
      </c>
      <c r="D35" s="6" t="n">
        <v>304</v>
      </c>
      <c r="E35" s="16" t="n">
        <v>4598.99</v>
      </c>
    </row>
    <row r="36" customFormat="false" ht="15" hidden="false" customHeight="false" outlineLevel="0" collapsed="false">
      <c r="B36" s="20" t="n">
        <v>46378</v>
      </c>
      <c r="C36" s="7" t="s">
        <v>99</v>
      </c>
      <c r="D36" s="6" t="n">
        <v>340</v>
      </c>
      <c r="E36" s="16" t="n">
        <v>5023.88</v>
      </c>
    </row>
    <row r="37" customFormat="false" ht="15" hidden="false" customHeight="false" outlineLevel="0" collapsed="false">
      <c r="B37" s="20" t="n">
        <v>46379</v>
      </c>
      <c r="C37" s="7" t="s">
        <v>103</v>
      </c>
      <c r="D37" s="6" t="n">
        <v>314</v>
      </c>
      <c r="E37" s="16" t="n">
        <v>4161.89</v>
      </c>
    </row>
    <row r="38" customFormat="false" ht="15" hidden="false" customHeight="false" outlineLevel="0" collapsed="false">
      <c r="B38" s="20" t="n">
        <v>46380</v>
      </c>
      <c r="C38" s="7" t="s">
        <v>107</v>
      </c>
      <c r="D38" s="6" t="n">
        <v>230</v>
      </c>
      <c r="E38" s="16" t="n">
        <v>3222.64</v>
      </c>
    </row>
    <row r="39" customFormat="false" ht="15" hidden="false" customHeight="false" outlineLevel="0" collapsed="false">
      <c r="B39" s="20" t="n">
        <v>46381</v>
      </c>
      <c r="C39" s="7" t="s">
        <v>111</v>
      </c>
      <c r="D39" s="6"/>
      <c r="E39" s="16"/>
    </row>
    <row r="40" customFormat="false" ht="15" hidden="false" customHeight="false" outlineLevel="0" collapsed="false">
      <c r="B40" s="20" t="n">
        <v>46382</v>
      </c>
      <c r="C40" s="7" t="s">
        <v>115</v>
      </c>
      <c r="D40" s="6" t="n">
        <v>414</v>
      </c>
      <c r="E40" s="16" t="n">
        <v>5849.36</v>
      </c>
    </row>
    <row r="41" customFormat="false" ht="15" hidden="false" customHeight="false" outlineLevel="0" collapsed="false">
      <c r="B41" s="20" t="n">
        <v>46383</v>
      </c>
      <c r="C41" s="7" t="s">
        <v>119</v>
      </c>
      <c r="D41" s="6" t="n">
        <v>360</v>
      </c>
      <c r="E41" s="16" t="n">
        <v>5457.65</v>
      </c>
    </row>
    <row r="42" customFormat="false" ht="15" hidden="false" customHeight="false" outlineLevel="0" collapsed="false">
      <c r="B42" s="20" t="n">
        <v>46384</v>
      </c>
      <c r="C42" s="7" t="s">
        <v>95</v>
      </c>
      <c r="D42" s="6" t="n">
        <v>330</v>
      </c>
      <c r="E42" s="16" t="n">
        <v>4717.88</v>
      </c>
    </row>
    <row r="43" customFormat="false" ht="15" hidden="false" customHeight="false" outlineLevel="0" collapsed="false">
      <c r="B43" s="20" t="n">
        <v>46385</v>
      </c>
      <c r="C43" s="7" t="s">
        <v>99</v>
      </c>
      <c r="D43" s="6" t="n">
        <v>302</v>
      </c>
      <c r="E43" s="16" t="n">
        <v>4269.06</v>
      </c>
    </row>
    <row r="44" customFormat="false" ht="15" hidden="false" customHeight="false" outlineLevel="0" collapsed="false">
      <c r="B44" s="20" t="n">
        <v>46386</v>
      </c>
      <c r="C44" s="7" t="s">
        <v>103</v>
      </c>
      <c r="D44" s="6" t="n">
        <v>343</v>
      </c>
      <c r="E44" s="16" t="n">
        <v>5181.65</v>
      </c>
    </row>
    <row r="45" customFormat="false" ht="15" hidden="false" customHeight="false" outlineLevel="0" collapsed="false">
      <c r="B45" s="20" t="n">
        <v>46387</v>
      </c>
      <c r="C45" s="7" t="s">
        <v>107</v>
      </c>
      <c r="D45" s="6" t="n">
        <v>216</v>
      </c>
      <c r="E45" s="16" t="n">
        <v>3040.4</v>
      </c>
    </row>
  </sheetData>
  <mergeCells count="10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12" min="9" style="0" width="4"/>
  </cols>
  <sheetData>
    <row r="1" customFormat="false" ht="30" hidden="false" customHeight="true" outlineLevel="0" collapsed="false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30" hidden="false" customHeight="true" outlineLevel="0" collapsed="false">
      <c r="A5" s="10" t="s">
        <v>225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15" hidden="false" customHeight="true" outlineLevel="0" collapsed="false">
      <c r="A6" s="10" t="s">
        <v>226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false" outlineLevel="0" collapsed="false">
      <c r="A7" s="11" t="s">
        <v>45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Format="false" ht="30" hidden="false" customHeight="true" outlineLevel="0" collapsed="false">
      <c r="A8" s="10" t="s">
        <v>227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Format="false" ht="15" hidden="false" customHeight="false" outlineLevel="0" collapsed="false">
      <c r="A9" s="12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customFormat="false" ht="30" hidden="false" customHeight="true" outlineLevel="0" collapsed="false">
      <c r="A10" s="10" t="s">
        <v>228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Format="false" ht="15" hidden="false" customHeight="true" outlineLevel="0" collapsed="false">
      <c r="A11" s="10" t="s">
        <v>229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4" customFormat="false" ht="30" hidden="false" customHeight="true" outlineLevel="0" collapsed="false">
      <c r="B14" s="5" t="s">
        <v>230</v>
      </c>
      <c r="C14" s="5" t="s">
        <v>231</v>
      </c>
      <c r="D14" s="5" t="s">
        <v>232</v>
      </c>
      <c r="E14" s="5" t="s">
        <v>233</v>
      </c>
      <c r="F14" s="5" t="s">
        <v>234</v>
      </c>
      <c r="G14" s="5" t="s">
        <v>235</v>
      </c>
      <c r="H14" s="5" t="s">
        <v>236</v>
      </c>
    </row>
    <row r="15" customFormat="false" ht="15" hidden="false" customHeight="false" outlineLevel="0" collapsed="false">
      <c r="B15" s="7" t="s">
        <v>91</v>
      </c>
      <c r="C15" s="38" t="n">
        <v>61450</v>
      </c>
      <c r="D15" s="33" t="n">
        <f aca="false">C15/$C$20</f>
        <v>0.521447664304807</v>
      </c>
      <c r="E15" s="38" t="n">
        <v>58900</v>
      </c>
      <c r="F15" s="33" t="n">
        <f aca="false">(C15-E15)/E15</f>
        <v>0.0432937181663837</v>
      </c>
      <c r="G15" s="38" t="n">
        <v>62000</v>
      </c>
      <c r="H15" s="33" t="n">
        <f aca="false">C15/G15</f>
        <v>0.991129032258065</v>
      </c>
    </row>
    <row r="16" customFormat="false" ht="15" hidden="false" customHeight="false" outlineLevel="0" collapsed="false">
      <c r="B16" s="7" t="s">
        <v>237</v>
      </c>
      <c r="C16" s="38" t="n">
        <v>18620</v>
      </c>
      <c r="D16" s="33" t="n">
        <f aca="false">C16/$C$20</f>
        <v>0.158004158004158</v>
      </c>
      <c r="E16" s="38" t="n">
        <v>19870</v>
      </c>
      <c r="F16" s="33" t="n">
        <f aca="false">(C16-E16)/E16</f>
        <v>-0.0629089079013588</v>
      </c>
      <c r="G16" s="38" t="n">
        <v>20000</v>
      </c>
      <c r="H16" s="33" t="n">
        <f aca="false">C16/G16</f>
        <v>0.931</v>
      </c>
    </row>
    <row r="17" customFormat="false" ht="15" hidden="false" customHeight="false" outlineLevel="0" collapsed="false">
      <c r="B17" s="7" t="s">
        <v>238</v>
      </c>
      <c r="C17" s="38" t="n">
        <v>22340</v>
      </c>
      <c r="D17" s="33" t="n">
        <f aca="false">C17/$C$20</f>
        <v>0.189571046713904</v>
      </c>
      <c r="E17" s="38" t="n">
        <v>20150</v>
      </c>
      <c r="F17" s="33" t="n">
        <f aca="false">(C17-E17)/E17</f>
        <v>0.108684863523573</v>
      </c>
      <c r="G17" s="38" t="n">
        <v>21500</v>
      </c>
      <c r="H17" s="33" t="n">
        <f aca="false">C17/G17</f>
        <v>1.03906976744186</v>
      </c>
    </row>
    <row r="18" customFormat="false" ht="15" hidden="false" customHeight="false" outlineLevel="0" collapsed="false">
      <c r="B18" s="7" t="s">
        <v>239</v>
      </c>
      <c r="C18" s="38" t="n">
        <v>6980</v>
      </c>
      <c r="D18" s="33" t="n">
        <f aca="false">C18/$C$20</f>
        <v>0.0592303449446307</v>
      </c>
      <c r="E18" s="38" t="n">
        <v>7420</v>
      </c>
      <c r="F18" s="33" t="n">
        <f aca="false">(C18-E18)/E18</f>
        <v>-0.0592991913746631</v>
      </c>
      <c r="G18" s="38" t="n">
        <v>7500</v>
      </c>
      <c r="H18" s="33" t="n">
        <f aca="false">C18/G18</f>
        <v>0.930666666666667</v>
      </c>
    </row>
    <row r="19" customFormat="false" ht="15" hidden="false" customHeight="false" outlineLevel="0" collapsed="false">
      <c r="B19" s="7" t="s">
        <v>240</v>
      </c>
      <c r="C19" s="38" t="n">
        <v>8455</v>
      </c>
      <c r="D19" s="33" t="n">
        <f aca="false">C19/$C$20</f>
        <v>0.0717467860325003</v>
      </c>
      <c r="E19" s="38" t="n">
        <v>6175</v>
      </c>
      <c r="F19" s="33" t="n">
        <f aca="false">(C19-E19)/E19</f>
        <v>0.369230769230769</v>
      </c>
      <c r="G19" s="38" t="n">
        <v>9500</v>
      </c>
      <c r="H19" s="33" t="n">
        <f aca="false">C19/G19</f>
        <v>0.89</v>
      </c>
    </row>
    <row r="20" customFormat="false" ht="15" hidden="false" customHeight="false" outlineLevel="0" collapsed="false">
      <c r="B20" s="31" t="s">
        <v>176</v>
      </c>
      <c r="C20" s="39" t="n">
        <f aca="false">SUM(C15:C19)</f>
        <v>117845</v>
      </c>
      <c r="D20" s="33" t="n">
        <f aca="false">C20/$C$20</f>
        <v>1</v>
      </c>
      <c r="E20" s="39" t="n">
        <f aca="false">SUM(E15:E19)</f>
        <v>112515</v>
      </c>
      <c r="F20" s="33" t="n">
        <f aca="false">(C20-E20)/E20</f>
        <v>0.0473714615829001</v>
      </c>
      <c r="G20" s="39" t="n">
        <f aca="false">SUM(G15:G19)</f>
        <v>120500</v>
      </c>
      <c r="H20" s="33" t="n">
        <f aca="false">C20/G20</f>
        <v>0.977966804979253</v>
      </c>
    </row>
    <row r="21" customFormat="false" ht="15" hidden="false" customHeight="false" outlineLevel="0" collapsed="false">
      <c r="B21" s="40" t="s">
        <v>241</v>
      </c>
    </row>
    <row r="23" customFormat="false" ht="15" hidden="false" customHeight="false" outlineLevel="0" collapsed="false">
      <c r="B23" s="13" t="s">
        <v>242</v>
      </c>
    </row>
    <row r="24" customFormat="false" ht="30" hidden="false" customHeight="true" outlineLevel="0" collapsed="false">
      <c r="B24" s="5" t="s">
        <v>134</v>
      </c>
      <c r="C24" s="5" t="s">
        <v>243</v>
      </c>
      <c r="D24" s="41" t="n">
        <v>8</v>
      </c>
      <c r="E24" s="41" t="n">
        <v>10</v>
      </c>
      <c r="F24" s="41" t="n">
        <v>12</v>
      </c>
      <c r="G24" s="41" t="n">
        <v>15</v>
      </c>
    </row>
    <row r="25" customFormat="false" ht="15" hidden="false" customHeight="false" outlineLevel="0" collapsed="false">
      <c r="B25" s="7" t="s">
        <v>139</v>
      </c>
      <c r="C25" s="16" t="n">
        <v>16</v>
      </c>
      <c r="D25" s="39" t="n">
        <f aca="false">$C25*D$24</f>
        <v>128</v>
      </c>
      <c r="E25" s="39" t="n">
        <f aca="false">$C25*E$24</f>
        <v>160</v>
      </c>
      <c r="F25" s="39" t="n">
        <f aca="false">$C25*F$24</f>
        <v>192</v>
      </c>
      <c r="G25" s="39" t="n">
        <f aca="false">$C25*G$24</f>
        <v>240</v>
      </c>
    </row>
    <row r="26" customFormat="false" ht="15" hidden="false" customHeight="false" outlineLevel="0" collapsed="false">
      <c r="B26" s="7" t="s">
        <v>142</v>
      </c>
      <c r="C26" s="16" t="n">
        <v>19</v>
      </c>
      <c r="D26" s="39" t="n">
        <f aca="false">$C26*D$24</f>
        <v>152</v>
      </c>
      <c r="E26" s="39" t="n">
        <f aca="false">$C26*E$24</f>
        <v>190</v>
      </c>
      <c r="F26" s="39" t="n">
        <f aca="false">$C26*F$24</f>
        <v>228</v>
      </c>
      <c r="G26" s="39" t="n">
        <f aca="false">$C26*G$24</f>
        <v>285</v>
      </c>
    </row>
    <row r="27" customFormat="false" ht="15" hidden="false" customHeight="false" outlineLevel="0" collapsed="false">
      <c r="B27" s="7" t="s">
        <v>145</v>
      </c>
      <c r="C27" s="16" t="n">
        <v>25</v>
      </c>
      <c r="D27" s="39" t="n">
        <f aca="false">$C27*D$24</f>
        <v>200</v>
      </c>
      <c r="E27" s="39" t="n">
        <f aca="false">$C27*E$24</f>
        <v>250</v>
      </c>
      <c r="F27" s="39" t="n">
        <f aca="false">$C27*F$24</f>
        <v>300</v>
      </c>
      <c r="G27" s="39" t="n">
        <f aca="false">$C27*G$24</f>
        <v>375</v>
      </c>
    </row>
    <row r="28" customFormat="false" ht="15" hidden="false" customHeight="false" outlineLevel="0" collapsed="false">
      <c r="B28" s="40" t="s">
        <v>244</v>
      </c>
    </row>
    <row r="30" customFormat="false" ht="15" hidden="false" customHeight="false" outlineLevel="0" collapsed="false">
      <c r="B30" s="42" t="s">
        <v>245</v>
      </c>
    </row>
    <row r="31" customFormat="false" ht="30" hidden="false" customHeight="true" outlineLevel="0" collapsed="false">
      <c r="B31" s="43" t="s">
        <v>246</v>
      </c>
      <c r="C31" s="43" t="s">
        <v>247</v>
      </c>
      <c r="D31" s="43"/>
      <c r="E31" s="44" t="s">
        <v>248</v>
      </c>
      <c r="F31" s="44"/>
      <c r="G31" s="44"/>
      <c r="H31" s="44"/>
    </row>
    <row r="32" customFormat="false" ht="30" hidden="false" customHeight="true" outlineLevel="0" collapsed="false">
      <c r="B32" s="7" t="s">
        <v>249</v>
      </c>
      <c r="C32" s="16" t="n">
        <f aca="false">C17/C33</f>
        <v>5.8025974025974</v>
      </c>
      <c r="E32" s="45" t="s">
        <v>250</v>
      </c>
      <c r="F32" s="45"/>
      <c r="G32" s="45"/>
      <c r="H32" s="45"/>
    </row>
    <row r="33" customFormat="false" ht="30" hidden="false" customHeight="true" outlineLevel="0" collapsed="false">
      <c r="B33" s="7" t="s">
        <v>251</v>
      </c>
      <c r="C33" s="6" t="n">
        <v>3850</v>
      </c>
      <c r="E33" s="45" t="s">
        <v>252</v>
      </c>
      <c r="F33" s="45"/>
      <c r="G33" s="45"/>
      <c r="H33" s="45"/>
    </row>
    <row r="34" customFormat="false" ht="30" hidden="false" customHeight="true" outlineLevel="0" collapsed="false">
      <c r="B34" s="7" t="s">
        <v>253</v>
      </c>
      <c r="C34" s="38" t="n">
        <f aca="false">SUM(E15:E19)</f>
        <v>112515</v>
      </c>
      <c r="E34" s="45" t="s">
        <v>254</v>
      </c>
      <c r="F34" s="45"/>
      <c r="G34" s="45"/>
      <c r="H34" s="45"/>
    </row>
    <row r="35" customFormat="false" ht="30" hidden="false" customHeight="true" outlineLevel="0" collapsed="false">
      <c r="B35" s="7" t="s">
        <v>255</v>
      </c>
      <c r="C35" s="6" t="s">
        <v>256</v>
      </c>
      <c r="D35" s="20" t="n">
        <v>46392</v>
      </c>
      <c r="E35" s="45" t="s">
        <v>257</v>
      </c>
      <c r="F35" s="45"/>
      <c r="G35" s="45"/>
      <c r="H35" s="45"/>
    </row>
    <row r="36" customFormat="false" ht="30" hidden="false" customHeight="true" outlineLevel="0" collapsed="false">
      <c r="B36" s="7" t="s">
        <v>258</v>
      </c>
      <c r="C36" s="27" t="n">
        <f aca="false">C18/$C$20</f>
        <v>0.0592303449446307</v>
      </c>
      <c r="E36" s="45" t="s">
        <v>259</v>
      </c>
      <c r="F36" s="45"/>
      <c r="G36" s="45"/>
      <c r="H36" s="45"/>
    </row>
  </sheetData>
  <mergeCells count="16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E31:H31"/>
    <mergeCell ref="E32:H32"/>
    <mergeCell ref="E33:H33"/>
    <mergeCell ref="E34:H34"/>
    <mergeCell ref="E35:H35"/>
    <mergeCell ref="E36:H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true"/>
  </sheetPr>
  <dimension ref="A1:L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4"/>
    <col collapsed="false" customWidth="true" hidden="false" outlineLevel="0" max="9" min="9" style="0" width="30"/>
    <col collapsed="false" customWidth="true" hidden="false" outlineLevel="0" max="10" min="10" style="0" width="10"/>
    <col collapsed="false" customWidth="true" hidden="false" outlineLevel="0" max="12" min="11" style="0" width="4"/>
  </cols>
  <sheetData>
    <row r="1" customFormat="false" ht="30" hidden="false" customHeight="true" outlineLevel="0" collapsed="false">
      <c r="A1" s="1" t="s">
        <v>260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30" hidden="false" customHeight="true" outlineLevel="0" collapsed="false">
      <c r="A5" s="10" t="s">
        <v>262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30" hidden="false" customHeight="true" outlineLevel="0" collapsed="false">
      <c r="A6" s="10" t="s">
        <v>263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false" outlineLevel="0" collapsed="false">
      <c r="A7" s="11" t="s">
        <v>45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Format="false" ht="30" hidden="false" customHeight="true" outlineLevel="0" collapsed="false">
      <c r="A8" s="10" t="s">
        <v>264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Format="false" ht="15" hidden="false" customHeight="true" outlineLevel="0" collapsed="false">
      <c r="A9" s="10" t="s">
        <v>265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5" hidden="false" customHeight="false" outlineLevel="0" collapsed="false">
      <c r="A10" s="12" t="s">
        <v>47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30" hidden="false" customHeight="true" outlineLevel="0" collapsed="false">
      <c r="A11" s="10" t="s">
        <v>266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3" customFormat="false" ht="30" hidden="false" customHeight="true" outlineLevel="0" collapsed="false">
      <c r="B13" s="5" t="s">
        <v>90</v>
      </c>
      <c r="C13" s="5" t="s">
        <v>267</v>
      </c>
      <c r="D13" s="5" t="s">
        <v>148</v>
      </c>
      <c r="E13" s="5" t="s">
        <v>268</v>
      </c>
      <c r="F13" s="5" t="s">
        <v>55</v>
      </c>
      <c r="G13" s="5" t="s">
        <v>269</v>
      </c>
      <c r="I13" s="5" t="s">
        <v>270</v>
      </c>
      <c r="J13" s="5"/>
    </row>
    <row r="14" customFormat="false" ht="15" hidden="false" customHeight="false" outlineLevel="0" collapsed="false">
      <c r="B14" s="20" t="n">
        <v>46357</v>
      </c>
      <c r="C14" s="6" t="n">
        <v>1001</v>
      </c>
      <c r="D14" s="7" t="s">
        <v>271</v>
      </c>
      <c r="E14" s="6" t="n">
        <v>4</v>
      </c>
      <c r="F14" s="16" t="n">
        <v>4</v>
      </c>
      <c r="G14" s="16" t="n">
        <f aca="false">E14*F14</f>
        <v>16</v>
      </c>
      <c r="I14" s="7" t="s">
        <v>272</v>
      </c>
      <c r="J14" s="15" t="s">
        <v>273</v>
      </c>
    </row>
    <row r="15" customFormat="false" ht="15" hidden="false" customHeight="false" outlineLevel="0" collapsed="false">
      <c r="B15" s="20" t="n">
        <v>46357</v>
      </c>
      <c r="C15" s="6" t="n">
        <v>1002</v>
      </c>
      <c r="D15" s="7" t="s">
        <v>274</v>
      </c>
      <c r="E15" s="6" t="n">
        <v>1</v>
      </c>
      <c r="F15" s="16" t="n">
        <v>8</v>
      </c>
      <c r="G15" s="16" t="n">
        <f aca="false">E15*F15</f>
        <v>8</v>
      </c>
      <c r="I15" s="7" t="s">
        <v>275</v>
      </c>
      <c r="J15" s="15" t="s">
        <v>273</v>
      </c>
    </row>
    <row r="16" customFormat="false" ht="15" hidden="false" customHeight="false" outlineLevel="0" collapsed="false">
      <c r="B16" s="20" t="n">
        <v>46357</v>
      </c>
      <c r="C16" s="6" t="n">
        <v>1003</v>
      </c>
      <c r="D16" s="7" t="s">
        <v>276</v>
      </c>
      <c r="E16" s="6" t="n">
        <v>3</v>
      </c>
      <c r="F16" s="16" t="n">
        <v>12</v>
      </c>
      <c r="G16" s="16" t="n">
        <f aca="false">E16*F16</f>
        <v>36</v>
      </c>
      <c r="I16" s="7" t="s">
        <v>277</v>
      </c>
      <c r="J16" s="15" t="s">
        <v>273</v>
      </c>
    </row>
    <row r="17" customFormat="false" ht="15" hidden="false" customHeight="false" outlineLevel="0" collapsed="false">
      <c r="B17" s="20" t="n">
        <v>46358</v>
      </c>
      <c r="C17" s="6" t="n">
        <v>1004</v>
      </c>
      <c r="D17" s="7" t="s">
        <v>274</v>
      </c>
      <c r="E17" s="6" t="n">
        <v>2</v>
      </c>
      <c r="F17" s="16" t="n">
        <v>8</v>
      </c>
      <c r="G17" s="16" t="n">
        <f aca="false">E17*F17</f>
        <v>16</v>
      </c>
      <c r="I17" s="7" t="s">
        <v>278</v>
      </c>
      <c r="J17" s="15" t="s">
        <v>273</v>
      </c>
    </row>
    <row r="18" customFormat="false" ht="15" hidden="false" customHeight="false" outlineLevel="0" collapsed="false">
      <c r="B18" s="20" t="n">
        <v>46358</v>
      </c>
      <c r="C18" s="6" t="n">
        <v>1005</v>
      </c>
      <c r="D18" s="7" t="s">
        <v>274</v>
      </c>
      <c r="E18" s="6" t="n">
        <v>1</v>
      </c>
      <c r="F18" s="16" t="n">
        <v>8</v>
      </c>
      <c r="G18" s="16" t="n">
        <f aca="false">E18*F18</f>
        <v>8</v>
      </c>
      <c r="I18" s="7" t="s">
        <v>279</v>
      </c>
      <c r="J18" s="15" t="s">
        <v>273</v>
      </c>
    </row>
    <row r="19" customFormat="false" ht="15" hidden="false" customHeight="false" outlineLevel="0" collapsed="false">
      <c r="B19" s="20" t="n">
        <v>46358</v>
      </c>
      <c r="C19" s="6" t="n">
        <v>1006</v>
      </c>
      <c r="D19" s="7" t="s">
        <v>153</v>
      </c>
      <c r="E19" s="6" t="n">
        <v>4</v>
      </c>
      <c r="F19" s="16" t="n">
        <v>2.5</v>
      </c>
      <c r="G19" s="16" t="n">
        <f aca="false">E19*F19</f>
        <v>10</v>
      </c>
      <c r="I19" s="7" t="s">
        <v>280</v>
      </c>
      <c r="J19" s="15" t="s">
        <v>273</v>
      </c>
    </row>
    <row r="20" customFormat="false" ht="15" hidden="false" customHeight="false" outlineLevel="0" collapsed="false">
      <c r="B20" s="20" t="n">
        <v>46358</v>
      </c>
      <c r="C20" s="6" t="n">
        <v>1007</v>
      </c>
      <c r="D20" s="7" t="s">
        <v>276</v>
      </c>
      <c r="E20" s="6" t="n">
        <v>2</v>
      </c>
      <c r="F20" s="16" t="n">
        <v>12</v>
      </c>
      <c r="G20" s="16" t="n">
        <f aca="false">E20*F20</f>
        <v>24</v>
      </c>
    </row>
    <row r="21" customFormat="false" ht="15" hidden="false" customHeight="false" outlineLevel="0" collapsed="false">
      <c r="B21" s="20" t="n">
        <v>46359</v>
      </c>
      <c r="C21" s="6" t="n">
        <v>1008</v>
      </c>
      <c r="D21" s="7" t="s">
        <v>153</v>
      </c>
      <c r="E21" s="6" t="n">
        <v>1</v>
      </c>
      <c r="F21" s="16" t="n">
        <v>2.5</v>
      </c>
      <c r="G21" s="16" t="n">
        <f aca="false">E21*F21</f>
        <v>2.5</v>
      </c>
    </row>
    <row r="22" customFormat="false" ht="15" hidden="false" customHeight="false" outlineLevel="0" collapsed="false">
      <c r="B22" s="20" t="n">
        <v>46359</v>
      </c>
      <c r="C22" s="6" t="n">
        <v>1009</v>
      </c>
      <c r="D22" s="7" t="s">
        <v>276</v>
      </c>
      <c r="E22" s="6" t="n">
        <v>2</v>
      </c>
      <c r="F22" s="16" t="n">
        <v>12</v>
      </c>
      <c r="G22" s="16" t="n">
        <f aca="false">E22*F22</f>
        <v>24</v>
      </c>
    </row>
    <row r="23" customFormat="false" ht="15" hidden="false" customHeight="false" outlineLevel="0" collapsed="false">
      <c r="B23" s="20" t="n">
        <v>46360</v>
      </c>
      <c r="C23" s="6" t="n">
        <v>1010</v>
      </c>
      <c r="D23" s="7" t="s">
        <v>274</v>
      </c>
      <c r="E23" s="6" t="n">
        <v>4</v>
      </c>
      <c r="F23" s="16" t="n">
        <v>8</v>
      </c>
      <c r="G23" s="16" t="n">
        <f aca="false">E23*F23</f>
        <v>32</v>
      </c>
    </row>
    <row r="24" customFormat="false" ht="15" hidden="false" customHeight="false" outlineLevel="0" collapsed="false">
      <c r="B24" s="20" t="n">
        <v>46360</v>
      </c>
      <c r="C24" s="6" t="n">
        <v>1011</v>
      </c>
      <c r="D24" s="7" t="s">
        <v>274</v>
      </c>
      <c r="E24" s="6" t="n">
        <v>2</v>
      </c>
      <c r="F24" s="16" t="n">
        <v>8</v>
      </c>
      <c r="G24" s="16" t="n">
        <f aca="false">E24*F24</f>
        <v>16</v>
      </c>
    </row>
    <row r="25" customFormat="false" ht="15" hidden="false" customHeight="false" outlineLevel="0" collapsed="false">
      <c r="B25" s="20" t="n">
        <v>46360</v>
      </c>
      <c r="C25" s="6" t="n">
        <v>1012</v>
      </c>
      <c r="D25" s="7" t="s">
        <v>274</v>
      </c>
      <c r="E25" s="6" t="n">
        <v>2</v>
      </c>
      <c r="F25" s="16" t="n">
        <v>8</v>
      </c>
      <c r="G25" s="16" t="n">
        <f aca="false">E25*F25</f>
        <v>16</v>
      </c>
    </row>
    <row r="26" customFormat="false" ht="15" hidden="false" customHeight="false" outlineLevel="0" collapsed="false">
      <c r="B26" s="20" t="n">
        <v>46360</v>
      </c>
      <c r="C26" s="6" t="n">
        <v>1013</v>
      </c>
      <c r="D26" s="7" t="s">
        <v>79</v>
      </c>
      <c r="E26" s="6" t="n">
        <v>4</v>
      </c>
      <c r="F26" s="16" t="n">
        <v>4.5</v>
      </c>
      <c r="G26" s="16" t="n">
        <f aca="false">E26*F26</f>
        <v>18</v>
      </c>
    </row>
    <row r="27" customFormat="false" ht="15" hidden="false" customHeight="false" outlineLevel="0" collapsed="false">
      <c r="B27" s="20" t="n">
        <v>46361</v>
      </c>
      <c r="C27" s="6" t="n">
        <v>1014</v>
      </c>
      <c r="D27" s="7" t="s">
        <v>276</v>
      </c>
      <c r="E27" s="6" t="n">
        <v>3</v>
      </c>
      <c r="F27" s="16" t="n">
        <v>12</v>
      </c>
      <c r="G27" s="16" t="n">
        <f aca="false">E27*F27</f>
        <v>36</v>
      </c>
    </row>
    <row r="28" customFormat="false" ht="15" hidden="false" customHeight="false" outlineLevel="0" collapsed="false">
      <c r="B28" s="20" t="n">
        <v>46361</v>
      </c>
      <c r="C28" s="6" t="n">
        <v>1015</v>
      </c>
      <c r="D28" s="7" t="s">
        <v>271</v>
      </c>
      <c r="E28" s="6" t="n">
        <v>1</v>
      </c>
      <c r="F28" s="16" t="n">
        <v>4</v>
      </c>
      <c r="G28" s="16" t="n">
        <f aca="false">E28*F28</f>
        <v>4</v>
      </c>
    </row>
    <row r="29" customFormat="false" ht="15" hidden="false" customHeight="false" outlineLevel="0" collapsed="false">
      <c r="B29" s="20" t="n">
        <v>46362</v>
      </c>
      <c r="C29" s="6" t="n">
        <v>1016</v>
      </c>
      <c r="D29" s="7" t="s">
        <v>65</v>
      </c>
      <c r="E29" s="6" t="n">
        <v>3</v>
      </c>
      <c r="F29" s="16" t="n">
        <v>2</v>
      </c>
      <c r="G29" s="16" t="n">
        <f aca="false">E29*F29</f>
        <v>6</v>
      </c>
    </row>
    <row r="30" customFormat="false" ht="15" hidden="false" customHeight="false" outlineLevel="0" collapsed="false">
      <c r="B30" s="20" t="n">
        <v>46362</v>
      </c>
      <c r="C30" s="6" t="n">
        <v>1017</v>
      </c>
      <c r="D30" s="7" t="s">
        <v>276</v>
      </c>
      <c r="E30" s="6" t="n">
        <v>1</v>
      </c>
      <c r="F30" s="16" t="n">
        <v>12</v>
      </c>
      <c r="G30" s="16" t="n">
        <f aca="false">E30*F30</f>
        <v>12</v>
      </c>
    </row>
    <row r="31" customFormat="false" ht="15" hidden="false" customHeight="false" outlineLevel="0" collapsed="false">
      <c r="B31" s="20" t="n">
        <v>46362</v>
      </c>
      <c r="C31" s="6" t="n">
        <v>1018</v>
      </c>
      <c r="D31" s="7" t="s">
        <v>274</v>
      </c>
      <c r="E31" s="6" t="n">
        <v>2</v>
      </c>
      <c r="F31" s="16" t="n">
        <v>8</v>
      </c>
      <c r="G31" s="16" t="n">
        <f aca="false">E31*F31</f>
        <v>16</v>
      </c>
    </row>
    <row r="32" customFormat="false" ht="15" hidden="false" customHeight="false" outlineLevel="0" collapsed="false">
      <c r="B32" s="20" t="n">
        <v>46362</v>
      </c>
      <c r="C32" s="6" t="n">
        <v>1019</v>
      </c>
      <c r="D32" s="7" t="s">
        <v>62</v>
      </c>
      <c r="E32" s="6" t="n">
        <v>1</v>
      </c>
      <c r="F32" s="16" t="n">
        <v>95</v>
      </c>
      <c r="G32" s="16" t="n">
        <f aca="false">E32*F32</f>
        <v>95</v>
      </c>
    </row>
    <row r="33" customFormat="false" ht="15" hidden="false" customHeight="false" outlineLevel="0" collapsed="false">
      <c r="B33" s="20" t="n">
        <v>46363</v>
      </c>
      <c r="C33" s="6" t="n">
        <v>1020</v>
      </c>
      <c r="D33" s="7" t="s">
        <v>153</v>
      </c>
      <c r="E33" s="6" t="n">
        <v>3</v>
      </c>
      <c r="F33" s="16" t="n">
        <v>2.5</v>
      </c>
      <c r="G33" s="16" t="n">
        <f aca="false">E33*F33</f>
        <v>7.5</v>
      </c>
    </row>
    <row r="34" customFormat="false" ht="15" hidden="false" customHeight="false" outlineLevel="0" collapsed="false">
      <c r="B34" s="20" t="n">
        <v>46363</v>
      </c>
      <c r="C34" s="6" t="n">
        <v>1021</v>
      </c>
      <c r="D34" s="7" t="s">
        <v>62</v>
      </c>
      <c r="E34" s="6" t="n">
        <v>1</v>
      </c>
      <c r="F34" s="16" t="n">
        <v>95</v>
      </c>
      <c r="G34" s="16" t="n">
        <f aca="false">E34*F34</f>
        <v>95</v>
      </c>
    </row>
    <row r="35" customFormat="false" ht="15" hidden="false" customHeight="false" outlineLevel="0" collapsed="false">
      <c r="B35" s="20" t="n">
        <v>46363</v>
      </c>
      <c r="C35" s="6" t="n">
        <v>1022</v>
      </c>
      <c r="D35" s="7" t="s">
        <v>62</v>
      </c>
      <c r="E35" s="6" t="n">
        <v>1</v>
      </c>
      <c r="F35" s="16" t="n">
        <v>95</v>
      </c>
      <c r="G35" s="16" t="n">
        <f aca="false">E35*F35</f>
        <v>95</v>
      </c>
    </row>
    <row r="36" customFormat="false" ht="15" hidden="false" customHeight="false" outlineLevel="0" collapsed="false">
      <c r="B36" s="20" t="n">
        <v>46363</v>
      </c>
      <c r="C36" s="6" t="n">
        <v>1023</v>
      </c>
      <c r="D36" s="7" t="s">
        <v>150</v>
      </c>
      <c r="E36" s="6" t="n">
        <v>3</v>
      </c>
      <c r="F36" s="16" t="n">
        <v>3</v>
      </c>
      <c r="G36" s="16" t="n">
        <f aca="false">E36*F36</f>
        <v>9</v>
      </c>
    </row>
    <row r="37" customFormat="false" ht="15" hidden="false" customHeight="false" outlineLevel="0" collapsed="false">
      <c r="B37" s="20" t="n">
        <v>46364</v>
      </c>
      <c r="C37" s="6" t="n">
        <v>1024</v>
      </c>
      <c r="D37" s="7" t="s">
        <v>271</v>
      </c>
      <c r="E37" s="6" t="n">
        <v>2</v>
      </c>
      <c r="F37" s="16" t="n">
        <v>4</v>
      </c>
      <c r="G37" s="16" t="n">
        <f aca="false">E37*F37</f>
        <v>8</v>
      </c>
    </row>
    <row r="38" customFormat="false" ht="15" hidden="false" customHeight="false" outlineLevel="0" collapsed="false">
      <c r="B38" s="20" t="n">
        <v>46364</v>
      </c>
      <c r="C38" s="6" t="n">
        <v>1025</v>
      </c>
      <c r="D38" s="7" t="s">
        <v>276</v>
      </c>
      <c r="E38" s="6" t="n">
        <v>3</v>
      </c>
      <c r="F38" s="16" t="n">
        <v>12</v>
      </c>
      <c r="G38" s="16" t="n">
        <f aca="false">E38*F38</f>
        <v>36</v>
      </c>
    </row>
    <row r="39" customFormat="false" ht="15" hidden="false" customHeight="false" outlineLevel="0" collapsed="false">
      <c r="B39" s="20" t="n">
        <v>46365</v>
      </c>
      <c r="C39" s="6" t="n">
        <v>1026</v>
      </c>
      <c r="D39" s="7" t="s">
        <v>62</v>
      </c>
      <c r="E39" s="6" t="n">
        <v>1</v>
      </c>
      <c r="F39" s="16" t="n">
        <v>95</v>
      </c>
      <c r="G39" s="16" t="n">
        <f aca="false">E39*F39</f>
        <v>95</v>
      </c>
    </row>
    <row r="40" customFormat="false" ht="15" hidden="false" customHeight="false" outlineLevel="0" collapsed="false">
      <c r="B40" s="20" t="n">
        <v>46365</v>
      </c>
      <c r="C40" s="6" t="n">
        <v>1027</v>
      </c>
      <c r="D40" s="7" t="s">
        <v>150</v>
      </c>
      <c r="E40" s="6" t="n">
        <v>4</v>
      </c>
      <c r="F40" s="16" t="n">
        <v>3</v>
      </c>
      <c r="G40" s="16" t="n">
        <f aca="false">E40*F40</f>
        <v>12</v>
      </c>
    </row>
    <row r="41" customFormat="false" ht="15" hidden="false" customHeight="false" outlineLevel="0" collapsed="false">
      <c r="B41" s="20" t="n">
        <v>46365</v>
      </c>
      <c r="C41" s="6" t="n">
        <v>1028</v>
      </c>
      <c r="D41" s="7" t="s">
        <v>79</v>
      </c>
      <c r="E41" s="6" t="n">
        <v>1</v>
      </c>
      <c r="F41" s="16" t="n">
        <v>4.5</v>
      </c>
      <c r="G41" s="16" t="n">
        <f aca="false">E41*F41</f>
        <v>4.5</v>
      </c>
    </row>
    <row r="42" customFormat="false" ht="15" hidden="false" customHeight="false" outlineLevel="0" collapsed="false">
      <c r="B42" s="20" t="n">
        <v>46365</v>
      </c>
      <c r="C42" s="6" t="n">
        <v>1029</v>
      </c>
      <c r="D42" s="7" t="s">
        <v>276</v>
      </c>
      <c r="E42" s="6" t="n">
        <v>4</v>
      </c>
      <c r="F42" s="16" t="n">
        <v>12</v>
      </c>
      <c r="G42" s="16" t="n">
        <f aca="false">E42*F42</f>
        <v>48</v>
      </c>
    </row>
    <row r="43" customFormat="false" ht="15" hidden="false" customHeight="false" outlineLevel="0" collapsed="false">
      <c r="B43" s="20" t="n">
        <v>46366</v>
      </c>
      <c r="C43" s="6" t="n">
        <v>1030</v>
      </c>
      <c r="D43" s="7" t="s">
        <v>150</v>
      </c>
      <c r="E43" s="6" t="n">
        <v>2</v>
      </c>
      <c r="F43" s="16" t="n">
        <v>3</v>
      </c>
      <c r="G43" s="16" t="n">
        <f aca="false">E43*F43</f>
        <v>6</v>
      </c>
    </row>
    <row r="44" customFormat="false" ht="15" hidden="false" customHeight="false" outlineLevel="0" collapsed="false">
      <c r="B44" s="20" t="n">
        <v>46366</v>
      </c>
      <c r="C44" s="6" t="n">
        <v>1031</v>
      </c>
      <c r="D44" s="7" t="s">
        <v>62</v>
      </c>
      <c r="E44" s="6" t="n">
        <v>1</v>
      </c>
      <c r="F44" s="16" t="n">
        <v>95</v>
      </c>
      <c r="G44" s="16" t="n">
        <f aca="false">E44*F44</f>
        <v>95</v>
      </c>
    </row>
    <row r="45" customFormat="false" ht="15" hidden="false" customHeight="false" outlineLevel="0" collapsed="false">
      <c r="B45" s="20" t="n">
        <v>46367</v>
      </c>
      <c r="C45" s="6" t="n">
        <v>1032</v>
      </c>
      <c r="D45" s="7" t="s">
        <v>274</v>
      </c>
      <c r="E45" s="6" t="n">
        <v>1</v>
      </c>
      <c r="F45" s="16" t="n">
        <v>8</v>
      </c>
      <c r="G45" s="16" t="n">
        <f aca="false">E45*F45</f>
        <v>8</v>
      </c>
    </row>
    <row r="46" customFormat="false" ht="15" hidden="false" customHeight="false" outlineLevel="0" collapsed="false">
      <c r="B46" s="20" t="n">
        <v>46367</v>
      </c>
      <c r="C46" s="6" t="n">
        <v>1033</v>
      </c>
      <c r="D46" s="7" t="s">
        <v>150</v>
      </c>
      <c r="E46" s="6" t="n">
        <v>3</v>
      </c>
      <c r="F46" s="16" t="n">
        <v>3</v>
      </c>
      <c r="G46" s="16" t="n">
        <f aca="false">E46*F46</f>
        <v>9</v>
      </c>
    </row>
    <row r="47" customFormat="false" ht="15" hidden="false" customHeight="false" outlineLevel="0" collapsed="false">
      <c r="B47" s="20" t="n">
        <v>46367</v>
      </c>
      <c r="C47" s="6" t="n">
        <v>1034</v>
      </c>
      <c r="D47" s="7" t="s">
        <v>150</v>
      </c>
      <c r="E47" s="6" t="n">
        <v>4</v>
      </c>
      <c r="F47" s="16" t="n">
        <v>3</v>
      </c>
      <c r="G47" s="16" t="n">
        <f aca="false">E47*F47</f>
        <v>12</v>
      </c>
    </row>
    <row r="48" customFormat="false" ht="15" hidden="false" customHeight="false" outlineLevel="0" collapsed="false">
      <c r="B48" s="20" t="n">
        <v>46368</v>
      </c>
      <c r="C48" s="6" t="n">
        <v>1035</v>
      </c>
      <c r="D48" s="7" t="s">
        <v>62</v>
      </c>
      <c r="E48" s="6" t="n">
        <v>1</v>
      </c>
      <c r="F48" s="16" t="n">
        <v>95</v>
      </c>
      <c r="G48" s="16" t="n">
        <f aca="false">E48*F48</f>
        <v>95</v>
      </c>
    </row>
    <row r="49" customFormat="false" ht="15" hidden="false" customHeight="false" outlineLevel="0" collapsed="false">
      <c r="B49" s="20" t="n">
        <v>46368</v>
      </c>
      <c r="C49" s="6" t="n">
        <v>1036</v>
      </c>
      <c r="D49" s="7" t="s">
        <v>276</v>
      </c>
      <c r="E49" s="6" t="n">
        <v>1</v>
      </c>
      <c r="F49" s="16" t="n">
        <v>12</v>
      </c>
      <c r="G49" s="16" t="n">
        <f aca="false">E49*F49</f>
        <v>12</v>
      </c>
    </row>
    <row r="50" customFormat="false" ht="15" hidden="false" customHeight="false" outlineLevel="0" collapsed="false">
      <c r="B50" s="20" t="n">
        <v>46368</v>
      </c>
      <c r="C50" s="6" t="n">
        <v>1037</v>
      </c>
      <c r="D50" s="7" t="s">
        <v>79</v>
      </c>
      <c r="E50" s="6" t="n">
        <v>4</v>
      </c>
      <c r="F50" s="16" t="n">
        <v>4.5</v>
      </c>
      <c r="G50" s="16" t="n">
        <f aca="false">E50*F50</f>
        <v>18</v>
      </c>
    </row>
    <row r="51" customFormat="false" ht="15" hidden="false" customHeight="false" outlineLevel="0" collapsed="false">
      <c r="B51" s="20" t="n">
        <v>46368</v>
      </c>
      <c r="C51" s="6" t="n">
        <v>1038</v>
      </c>
      <c r="D51" s="7" t="s">
        <v>276</v>
      </c>
      <c r="E51" s="6" t="n">
        <v>1</v>
      </c>
      <c r="F51" s="16" t="n">
        <v>12</v>
      </c>
      <c r="G51" s="16" t="n">
        <f aca="false">E51*F51</f>
        <v>12</v>
      </c>
    </row>
    <row r="52" customFormat="false" ht="15" hidden="false" customHeight="false" outlineLevel="0" collapsed="false">
      <c r="B52" s="20" t="n">
        <v>46369</v>
      </c>
      <c r="C52" s="6" t="n">
        <v>1039</v>
      </c>
      <c r="D52" s="7" t="s">
        <v>79</v>
      </c>
      <c r="E52" s="6" t="n">
        <v>4</v>
      </c>
      <c r="F52" s="16" t="n">
        <v>4.5</v>
      </c>
      <c r="G52" s="16" t="n">
        <f aca="false">E52*F52</f>
        <v>18</v>
      </c>
    </row>
    <row r="53" customFormat="false" ht="15" hidden="false" customHeight="false" outlineLevel="0" collapsed="false">
      <c r="B53" s="20" t="n">
        <v>46369</v>
      </c>
      <c r="C53" s="6" t="n">
        <v>1040</v>
      </c>
      <c r="D53" s="7" t="s">
        <v>79</v>
      </c>
      <c r="E53" s="6" t="n">
        <v>4</v>
      </c>
      <c r="F53" s="16" t="n">
        <v>4.5</v>
      </c>
      <c r="G53" s="16" t="n">
        <f aca="false">E53*F53</f>
        <v>18</v>
      </c>
    </row>
    <row r="54" customFormat="false" ht="15" hidden="false" customHeight="false" outlineLevel="0" collapsed="false">
      <c r="B54" s="20" t="n">
        <v>46369</v>
      </c>
      <c r="C54" s="6" t="n">
        <v>1041</v>
      </c>
      <c r="D54" s="7" t="s">
        <v>150</v>
      </c>
      <c r="E54" s="6" t="n">
        <v>1</v>
      </c>
      <c r="F54" s="16" t="n">
        <v>3</v>
      </c>
      <c r="G54" s="16" t="n">
        <f aca="false">E54*F54</f>
        <v>3</v>
      </c>
    </row>
    <row r="55" customFormat="false" ht="15" hidden="false" customHeight="false" outlineLevel="0" collapsed="false">
      <c r="B55" s="20" t="n">
        <v>46369</v>
      </c>
      <c r="C55" s="6" t="n">
        <v>1042</v>
      </c>
      <c r="D55" s="7" t="s">
        <v>62</v>
      </c>
      <c r="E55" s="6" t="n">
        <v>1</v>
      </c>
      <c r="F55" s="16" t="n">
        <v>95</v>
      </c>
      <c r="G55" s="16" t="n">
        <f aca="false">E55*F55</f>
        <v>95</v>
      </c>
    </row>
    <row r="56" customFormat="false" ht="15" hidden="false" customHeight="false" outlineLevel="0" collapsed="false">
      <c r="B56" s="20" t="n">
        <v>46370</v>
      </c>
      <c r="C56" s="6" t="n">
        <v>1043</v>
      </c>
      <c r="D56" s="7" t="s">
        <v>271</v>
      </c>
      <c r="E56" s="6" t="n">
        <v>1</v>
      </c>
      <c r="F56" s="16" t="n">
        <v>4</v>
      </c>
      <c r="G56" s="16" t="n">
        <f aca="false">E56*F56</f>
        <v>4</v>
      </c>
    </row>
    <row r="57" customFormat="false" ht="15" hidden="false" customHeight="false" outlineLevel="0" collapsed="false">
      <c r="B57" s="20" t="n">
        <v>46370</v>
      </c>
      <c r="C57" s="6" t="n">
        <v>1044</v>
      </c>
      <c r="D57" s="7" t="s">
        <v>62</v>
      </c>
      <c r="E57" s="6" t="n">
        <v>1</v>
      </c>
      <c r="F57" s="16" t="n">
        <v>95</v>
      </c>
      <c r="G57" s="16" t="n">
        <f aca="false">E57*F57</f>
        <v>95</v>
      </c>
    </row>
    <row r="58" customFormat="false" ht="15" hidden="false" customHeight="false" outlineLevel="0" collapsed="false">
      <c r="B58" s="20" t="n">
        <v>46370</v>
      </c>
      <c r="C58" s="6" t="n">
        <v>1045</v>
      </c>
      <c r="D58" s="7" t="s">
        <v>274</v>
      </c>
      <c r="E58" s="6" t="n">
        <v>2</v>
      </c>
      <c r="F58" s="16" t="n">
        <v>8</v>
      </c>
      <c r="G58" s="16" t="n">
        <f aca="false">E58*F58</f>
        <v>16</v>
      </c>
    </row>
    <row r="59" customFormat="false" ht="15" hidden="false" customHeight="false" outlineLevel="0" collapsed="false">
      <c r="B59" s="20" t="n">
        <v>46371</v>
      </c>
      <c r="C59" s="6" t="n">
        <v>1046</v>
      </c>
      <c r="D59" s="7" t="s">
        <v>271</v>
      </c>
      <c r="E59" s="6" t="n">
        <v>2</v>
      </c>
      <c r="F59" s="16" t="n">
        <v>4</v>
      </c>
      <c r="G59" s="16" t="n">
        <f aca="false">E59*F59</f>
        <v>8</v>
      </c>
    </row>
    <row r="60" customFormat="false" ht="15" hidden="false" customHeight="false" outlineLevel="0" collapsed="false">
      <c r="B60" s="20" t="n">
        <v>46371</v>
      </c>
      <c r="C60" s="6" t="n">
        <v>1047</v>
      </c>
      <c r="D60" s="7" t="s">
        <v>153</v>
      </c>
      <c r="E60" s="6" t="n">
        <v>4</v>
      </c>
      <c r="F60" s="16" t="n">
        <v>2.5</v>
      </c>
      <c r="G60" s="16" t="n">
        <f aca="false">E60*F60</f>
        <v>10</v>
      </c>
    </row>
    <row r="61" customFormat="false" ht="15" hidden="false" customHeight="false" outlineLevel="0" collapsed="false">
      <c r="B61" s="20" t="n">
        <v>46371</v>
      </c>
      <c r="C61" s="6" t="n">
        <v>1048</v>
      </c>
      <c r="D61" s="7" t="s">
        <v>62</v>
      </c>
      <c r="E61" s="6" t="n">
        <v>1</v>
      </c>
      <c r="F61" s="16" t="n">
        <v>95</v>
      </c>
      <c r="G61" s="16" t="n">
        <f aca="false">E61*F61</f>
        <v>95</v>
      </c>
    </row>
    <row r="62" customFormat="false" ht="15" hidden="false" customHeight="false" outlineLevel="0" collapsed="false">
      <c r="B62" s="20" t="n">
        <v>46372</v>
      </c>
      <c r="C62" s="6" t="n">
        <v>1049</v>
      </c>
      <c r="D62" s="7" t="s">
        <v>271</v>
      </c>
      <c r="E62" s="6" t="n">
        <v>4</v>
      </c>
      <c r="F62" s="16" t="n">
        <v>4</v>
      </c>
      <c r="G62" s="16" t="n">
        <f aca="false">E62*F62</f>
        <v>16</v>
      </c>
    </row>
    <row r="63" customFormat="false" ht="15" hidden="false" customHeight="false" outlineLevel="0" collapsed="false">
      <c r="B63" s="20" t="n">
        <v>46372</v>
      </c>
      <c r="C63" s="6" t="n">
        <v>1050</v>
      </c>
      <c r="D63" s="7" t="s">
        <v>153</v>
      </c>
      <c r="E63" s="6" t="n">
        <v>3</v>
      </c>
      <c r="F63" s="16" t="n">
        <v>2.5</v>
      </c>
      <c r="G63" s="16" t="n">
        <f aca="false">E63*F63</f>
        <v>7.5</v>
      </c>
    </row>
    <row r="64" customFormat="false" ht="15" hidden="false" customHeight="false" outlineLevel="0" collapsed="false">
      <c r="B64" s="20" t="n">
        <v>46373</v>
      </c>
      <c r="C64" s="6" t="n">
        <v>1051</v>
      </c>
      <c r="D64" s="7" t="s">
        <v>153</v>
      </c>
      <c r="E64" s="6" t="n">
        <v>3</v>
      </c>
      <c r="F64" s="16" t="n">
        <v>2.5</v>
      </c>
      <c r="G64" s="16" t="n">
        <f aca="false">E64*F64</f>
        <v>7.5</v>
      </c>
    </row>
    <row r="65" customFormat="false" ht="15" hidden="false" customHeight="false" outlineLevel="0" collapsed="false">
      <c r="B65" s="20" t="n">
        <v>46373</v>
      </c>
      <c r="C65" s="6" t="n">
        <v>1052</v>
      </c>
      <c r="D65" s="7" t="s">
        <v>153</v>
      </c>
      <c r="E65" s="6" t="n">
        <v>3</v>
      </c>
      <c r="F65" s="16" t="n">
        <v>2.5</v>
      </c>
      <c r="G65" s="16" t="n">
        <f aca="false">E65*F65</f>
        <v>7.5</v>
      </c>
    </row>
    <row r="66" customFormat="false" ht="15" hidden="false" customHeight="false" outlineLevel="0" collapsed="false">
      <c r="B66" s="20" t="n">
        <v>46374</v>
      </c>
      <c r="C66" s="6" t="n">
        <v>1053</v>
      </c>
      <c r="D66" s="7" t="s">
        <v>153</v>
      </c>
      <c r="E66" s="6" t="n">
        <v>2</v>
      </c>
      <c r="F66" s="16" t="n">
        <v>2.5</v>
      </c>
      <c r="G66" s="16" t="n">
        <f aca="false">E66*F66</f>
        <v>5</v>
      </c>
    </row>
    <row r="67" customFormat="false" ht="15" hidden="false" customHeight="false" outlineLevel="0" collapsed="false">
      <c r="B67" s="20" t="n">
        <v>46374</v>
      </c>
      <c r="C67" s="6" t="n">
        <v>1054</v>
      </c>
      <c r="D67" s="7" t="s">
        <v>271</v>
      </c>
      <c r="E67" s="6" t="n">
        <v>1</v>
      </c>
      <c r="F67" s="16" t="n">
        <v>4</v>
      </c>
      <c r="G67" s="16" t="n">
        <f aca="false">E67*F67</f>
        <v>4</v>
      </c>
    </row>
    <row r="68" customFormat="false" ht="15" hidden="false" customHeight="false" outlineLevel="0" collapsed="false">
      <c r="B68" s="20" t="n">
        <v>46374</v>
      </c>
      <c r="C68" s="6" t="n">
        <v>1055</v>
      </c>
      <c r="D68" s="7" t="s">
        <v>271</v>
      </c>
      <c r="E68" s="6" t="n">
        <v>2</v>
      </c>
      <c r="F68" s="16" t="n">
        <v>4</v>
      </c>
      <c r="G68" s="16" t="n">
        <f aca="false">E68*F68</f>
        <v>8</v>
      </c>
    </row>
    <row r="69" customFormat="false" ht="15" hidden="false" customHeight="false" outlineLevel="0" collapsed="false">
      <c r="B69" s="20" t="n">
        <v>46374</v>
      </c>
      <c r="C69" s="6" t="n">
        <v>1056</v>
      </c>
      <c r="D69" s="7" t="s">
        <v>65</v>
      </c>
      <c r="E69" s="6" t="n">
        <v>2</v>
      </c>
      <c r="F69" s="16" t="n">
        <v>2</v>
      </c>
      <c r="G69" s="16" t="n">
        <f aca="false">E69*F69</f>
        <v>4</v>
      </c>
    </row>
    <row r="70" customFormat="false" ht="15" hidden="false" customHeight="false" outlineLevel="0" collapsed="false">
      <c r="B70" s="20" t="n">
        <v>46375</v>
      </c>
      <c r="C70" s="6" t="n">
        <v>1057</v>
      </c>
      <c r="D70" s="7" t="s">
        <v>62</v>
      </c>
      <c r="E70" s="6" t="n">
        <v>1</v>
      </c>
      <c r="F70" s="16" t="n">
        <v>95</v>
      </c>
      <c r="G70" s="16" t="n">
        <f aca="false">E70*F70</f>
        <v>95</v>
      </c>
    </row>
    <row r="71" customFormat="false" ht="15" hidden="false" customHeight="false" outlineLevel="0" collapsed="false">
      <c r="B71" s="20" t="n">
        <v>46375</v>
      </c>
      <c r="C71" s="6" t="n">
        <v>1058</v>
      </c>
      <c r="D71" s="7" t="s">
        <v>271</v>
      </c>
      <c r="E71" s="6" t="n">
        <v>3</v>
      </c>
      <c r="F71" s="16" t="n">
        <v>4</v>
      </c>
      <c r="G71" s="16" t="n">
        <f aca="false">E71*F71</f>
        <v>12</v>
      </c>
    </row>
    <row r="72" customFormat="false" ht="15" hidden="false" customHeight="false" outlineLevel="0" collapsed="false">
      <c r="B72" s="20" t="n">
        <v>46376</v>
      </c>
      <c r="C72" s="6" t="n">
        <v>1059</v>
      </c>
      <c r="D72" s="7" t="s">
        <v>274</v>
      </c>
      <c r="E72" s="6" t="n">
        <v>2</v>
      </c>
      <c r="F72" s="16" t="n">
        <v>8</v>
      </c>
      <c r="G72" s="16" t="n">
        <f aca="false">E72*F72</f>
        <v>16</v>
      </c>
    </row>
    <row r="73" customFormat="false" ht="15" hidden="false" customHeight="false" outlineLevel="0" collapsed="false">
      <c r="B73" s="20" t="n">
        <v>46376</v>
      </c>
      <c r="C73" s="6" t="n">
        <v>1060</v>
      </c>
      <c r="D73" s="7" t="s">
        <v>153</v>
      </c>
      <c r="E73" s="6" t="n">
        <v>3</v>
      </c>
      <c r="F73" s="16" t="n">
        <v>2.5</v>
      </c>
      <c r="G73" s="16" t="n">
        <f aca="false">E73*F73</f>
        <v>7.5</v>
      </c>
    </row>
    <row r="74" customFormat="false" ht="15" hidden="false" customHeight="false" outlineLevel="0" collapsed="false">
      <c r="B74" s="20" t="n">
        <v>46376</v>
      </c>
      <c r="C74" s="6" t="n">
        <v>1061</v>
      </c>
      <c r="D74" s="7" t="s">
        <v>150</v>
      </c>
      <c r="E74" s="6" t="n">
        <v>2</v>
      </c>
      <c r="F74" s="16" t="n">
        <v>3</v>
      </c>
      <c r="G74" s="16" t="n">
        <f aca="false">E74*F74</f>
        <v>6</v>
      </c>
    </row>
    <row r="75" customFormat="false" ht="15" hidden="false" customHeight="false" outlineLevel="0" collapsed="false">
      <c r="B75" s="20" t="n">
        <v>46377</v>
      </c>
      <c r="C75" s="6" t="n">
        <v>1062</v>
      </c>
      <c r="D75" s="7" t="s">
        <v>274</v>
      </c>
      <c r="E75" s="6" t="n">
        <v>4</v>
      </c>
      <c r="F75" s="16" t="n">
        <v>8</v>
      </c>
      <c r="G75" s="16" t="n">
        <f aca="false">E75*F75</f>
        <v>32</v>
      </c>
    </row>
    <row r="76" customFormat="false" ht="15" hidden="false" customHeight="false" outlineLevel="0" collapsed="false">
      <c r="B76" s="20" t="n">
        <v>46377</v>
      </c>
      <c r="C76" s="6" t="n">
        <v>1063</v>
      </c>
      <c r="D76" s="7" t="s">
        <v>153</v>
      </c>
      <c r="E76" s="6" t="n">
        <v>4</v>
      </c>
      <c r="F76" s="16" t="n">
        <v>2.5</v>
      </c>
      <c r="G76" s="16" t="n">
        <f aca="false">E76*F76</f>
        <v>10</v>
      </c>
    </row>
    <row r="77" customFormat="false" ht="15" hidden="false" customHeight="false" outlineLevel="0" collapsed="false">
      <c r="B77" s="20" t="n">
        <v>46377</v>
      </c>
      <c r="C77" s="6" t="n">
        <v>1064</v>
      </c>
      <c r="D77" s="7" t="s">
        <v>153</v>
      </c>
      <c r="E77" s="6" t="n">
        <v>4</v>
      </c>
      <c r="F77" s="16" t="n">
        <v>2.5</v>
      </c>
      <c r="G77" s="16" t="n">
        <f aca="false">E77*F77</f>
        <v>10</v>
      </c>
    </row>
    <row r="78" customFormat="false" ht="15" hidden="false" customHeight="false" outlineLevel="0" collapsed="false">
      <c r="B78" s="20" t="n">
        <v>46377</v>
      </c>
      <c r="C78" s="6" t="n">
        <v>1065</v>
      </c>
      <c r="D78" s="7" t="s">
        <v>276</v>
      </c>
      <c r="E78" s="6" t="n">
        <v>4</v>
      </c>
      <c r="F78" s="16" t="n">
        <v>12</v>
      </c>
      <c r="G78" s="16" t="n">
        <f aca="false">E78*F78</f>
        <v>48</v>
      </c>
    </row>
    <row r="79" customFormat="false" ht="15" hidden="false" customHeight="false" outlineLevel="0" collapsed="false">
      <c r="B79" s="20" t="n">
        <v>46378</v>
      </c>
      <c r="C79" s="6" t="n">
        <v>1066</v>
      </c>
      <c r="D79" s="7" t="s">
        <v>153</v>
      </c>
      <c r="E79" s="6" t="n">
        <v>1</v>
      </c>
      <c r="F79" s="16" t="n">
        <v>2.5</v>
      </c>
      <c r="G79" s="16" t="n">
        <f aca="false">E79*F79</f>
        <v>2.5</v>
      </c>
    </row>
    <row r="80" customFormat="false" ht="15" hidden="false" customHeight="false" outlineLevel="0" collapsed="false">
      <c r="B80" s="20" t="n">
        <v>46378</v>
      </c>
      <c r="C80" s="6" t="n">
        <v>1067</v>
      </c>
      <c r="D80" s="7" t="s">
        <v>65</v>
      </c>
      <c r="E80" s="6" t="n">
        <v>1</v>
      </c>
      <c r="F80" s="16" t="n">
        <v>2</v>
      </c>
      <c r="G80" s="16" t="n">
        <f aca="false">E80*F80</f>
        <v>2</v>
      </c>
    </row>
    <row r="81" customFormat="false" ht="15" hidden="false" customHeight="false" outlineLevel="0" collapsed="false">
      <c r="B81" s="20" t="n">
        <v>46378</v>
      </c>
      <c r="C81" s="6" t="n">
        <v>1068</v>
      </c>
      <c r="D81" s="7" t="s">
        <v>65</v>
      </c>
      <c r="E81" s="6" t="n">
        <v>4</v>
      </c>
      <c r="F81" s="16" t="n">
        <v>2</v>
      </c>
      <c r="G81" s="16" t="n">
        <f aca="false">E81*F81</f>
        <v>8</v>
      </c>
    </row>
    <row r="82" customFormat="false" ht="15" hidden="false" customHeight="false" outlineLevel="0" collapsed="false">
      <c r="B82" s="20" t="n">
        <v>46378</v>
      </c>
      <c r="C82" s="6" t="n">
        <v>1069</v>
      </c>
      <c r="D82" s="7" t="s">
        <v>271</v>
      </c>
      <c r="E82" s="6" t="n">
        <v>1</v>
      </c>
      <c r="F82" s="16" t="n">
        <v>4</v>
      </c>
      <c r="G82" s="16" t="n">
        <f aca="false">E82*F82</f>
        <v>4</v>
      </c>
    </row>
    <row r="83" customFormat="false" ht="15" hidden="false" customHeight="false" outlineLevel="0" collapsed="false">
      <c r="B83" s="20" t="n">
        <v>46379</v>
      </c>
      <c r="C83" s="6" t="n">
        <v>1070</v>
      </c>
      <c r="D83" s="7" t="s">
        <v>274</v>
      </c>
      <c r="E83" s="6" t="n">
        <v>1</v>
      </c>
      <c r="F83" s="16" t="n">
        <v>8</v>
      </c>
      <c r="G83" s="16" t="n">
        <f aca="false">E83*F83</f>
        <v>8</v>
      </c>
    </row>
    <row r="84" customFormat="false" ht="15" hidden="false" customHeight="false" outlineLevel="0" collapsed="false">
      <c r="B84" s="20" t="n">
        <v>46379</v>
      </c>
      <c r="C84" s="6" t="n">
        <v>1071</v>
      </c>
      <c r="D84" s="7" t="s">
        <v>274</v>
      </c>
      <c r="E84" s="6" t="n">
        <v>2</v>
      </c>
      <c r="F84" s="16" t="n">
        <v>8</v>
      </c>
      <c r="G84" s="16" t="n">
        <f aca="false">E84*F84</f>
        <v>16</v>
      </c>
    </row>
    <row r="85" customFormat="false" ht="15" hidden="false" customHeight="false" outlineLevel="0" collapsed="false">
      <c r="B85" s="20" t="n">
        <v>46379</v>
      </c>
      <c r="C85" s="6" t="n">
        <v>1072</v>
      </c>
      <c r="D85" s="7" t="s">
        <v>276</v>
      </c>
      <c r="E85" s="6" t="n">
        <v>3</v>
      </c>
      <c r="F85" s="16" t="n">
        <v>12</v>
      </c>
      <c r="G85" s="16" t="n">
        <f aca="false">E85*F85</f>
        <v>36</v>
      </c>
    </row>
    <row r="86" customFormat="false" ht="15" hidden="false" customHeight="false" outlineLevel="0" collapsed="false">
      <c r="B86" s="20" t="n">
        <v>46380</v>
      </c>
      <c r="C86" s="6" t="n">
        <v>1073</v>
      </c>
      <c r="D86" s="7" t="s">
        <v>274</v>
      </c>
      <c r="E86" s="6" t="n">
        <v>1</v>
      </c>
      <c r="F86" s="16" t="n">
        <v>8</v>
      </c>
      <c r="G86" s="16" t="n">
        <f aca="false">E86*F86</f>
        <v>8</v>
      </c>
    </row>
    <row r="87" customFormat="false" ht="15" hidden="false" customHeight="false" outlineLevel="0" collapsed="false">
      <c r="B87" s="20" t="n">
        <v>46380</v>
      </c>
      <c r="C87" s="6" t="n">
        <v>1074</v>
      </c>
      <c r="D87" s="7" t="s">
        <v>65</v>
      </c>
      <c r="E87" s="6" t="n">
        <v>4</v>
      </c>
      <c r="F87" s="16" t="n">
        <v>2</v>
      </c>
      <c r="G87" s="16" t="n">
        <f aca="false">E87*F87</f>
        <v>8</v>
      </c>
    </row>
    <row r="88" customFormat="false" ht="15" hidden="false" customHeight="false" outlineLevel="0" collapsed="false">
      <c r="B88" s="20" t="n">
        <v>46380</v>
      </c>
      <c r="C88" s="6" t="n">
        <v>1075</v>
      </c>
      <c r="D88" s="7" t="s">
        <v>271</v>
      </c>
      <c r="E88" s="6" t="n">
        <v>3</v>
      </c>
      <c r="F88" s="16" t="n">
        <v>4</v>
      </c>
      <c r="G88" s="16" t="n">
        <f aca="false">E88*F88</f>
        <v>12</v>
      </c>
    </row>
    <row r="89" customFormat="false" ht="15" hidden="false" customHeight="false" outlineLevel="0" collapsed="false">
      <c r="B89" s="20" t="n">
        <v>46380</v>
      </c>
      <c r="C89" s="6" t="n">
        <v>1076</v>
      </c>
      <c r="D89" s="7" t="s">
        <v>150</v>
      </c>
      <c r="E89" s="6" t="n">
        <v>3</v>
      </c>
      <c r="F89" s="16" t="n">
        <v>3</v>
      </c>
      <c r="G89" s="16" t="n">
        <f aca="false">E89*F89</f>
        <v>9</v>
      </c>
    </row>
    <row r="90" customFormat="false" ht="15" hidden="false" customHeight="false" outlineLevel="0" collapsed="false">
      <c r="B90" s="20" t="n">
        <v>46382</v>
      </c>
      <c r="C90" s="6" t="n">
        <v>1077</v>
      </c>
      <c r="D90" s="7" t="s">
        <v>276</v>
      </c>
      <c r="E90" s="6" t="n">
        <v>1</v>
      </c>
      <c r="F90" s="16" t="n">
        <v>12</v>
      </c>
      <c r="G90" s="16" t="n">
        <f aca="false">E90*F90</f>
        <v>12</v>
      </c>
    </row>
    <row r="91" customFormat="false" ht="15" hidden="false" customHeight="false" outlineLevel="0" collapsed="false">
      <c r="B91" s="20" t="n">
        <v>46382</v>
      </c>
      <c r="C91" s="6" t="n">
        <v>1078</v>
      </c>
      <c r="D91" s="7" t="s">
        <v>62</v>
      </c>
      <c r="E91" s="6" t="n">
        <v>1</v>
      </c>
      <c r="F91" s="16" t="n">
        <v>95</v>
      </c>
      <c r="G91" s="16" t="n">
        <f aca="false">E91*F91</f>
        <v>95</v>
      </c>
    </row>
    <row r="92" customFormat="false" ht="15" hidden="false" customHeight="false" outlineLevel="0" collapsed="false">
      <c r="B92" s="20" t="n">
        <v>46382</v>
      </c>
      <c r="C92" s="6" t="n">
        <v>1079</v>
      </c>
      <c r="D92" s="7" t="s">
        <v>62</v>
      </c>
      <c r="E92" s="6" t="n">
        <v>1</v>
      </c>
      <c r="F92" s="16" t="n">
        <v>95</v>
      </c>
      <c r="G92" s="16" t="n">
        <f aca="false">E92*F92</f>
        <v>95</v>
      </c>
    </row>
    <row r="93" customFormat="false" ht="15" hidden="false" customHeight="false" outlineLevel="0" collapsed="false">
      <c r="B93" s="20" t="n">
        <v>46383</v>
      </c>
      <c r="C93" s="6" t="n">
        <v>1080</v>
      </c>
      <c r="D93" s="7" t="s">
        <v>62</v>
      </c>
      <c r="E93" s="6" t="n">
        <v>1</v>
      </c>
      <c r="F93" s="16" t="n">
        <v>95</v>
      </c>
      <c r="G93" s="16" t="n">
        <f aca="false">E93*F93</f>
        <v>95</v>
      </c>
    </row>
    <row r="94" customFormat="false" ht="15" hidden="false" customHeight="false" outlineLevel="0" collapsed="false">
      <c r="B94" s="20" t="n">
        <v>46383</v>
      </c>
      <c r="C94" s="6" t="n">
        <v>1081</v>
      </c>
      <c r="D94" s="7" t="s">
        <v>79</v>
      </c>
      <c r="E94" s="6" t="n">
        <v>1</v>
      </c>
      <c r="F94" s="16" t="n">
        <v>4.5</v>
      </c>
      <c r="G94" s="16" t="n">
        <f aca="false">E94*F94</f>
        <v>4.5</v>
      </c>
    </row>
    <row r="95" customFormat="false" ht="15" hidden="false" customHeight="false" outlineLevel="0" collapsed="false">
      <c r="B95" s="20" t="n">
        <v>46383</v>
      </c>
      <c r="C95" s="6" t="n">
        <v>1082</v>
      </c>
      <c r="D95" s="7" t="s">
        <v>271</v>
      </c>
      <c r="E95" s="6" t="n">
        <v>1</v>
      </c>
      <c r="F95" s="16" t="n">
        <v>4</v>
      </c>
      <c r="G95" s="16" t="n">
        <f aca="false">E95*F95</f>
        <v>4</v>
      </c>
    </row>
    <row r="96" customFormat="false" ht="15" hidden="false" customHeight="false" outlineLevel="0" collapsed="false">
      <c r="B96" s="20" t="n">
        <v>46384</v>
      </c>
      <c r="C96" s="6" t="n">
        <v>1083</v>
      </c>
      <c r="D96" s="7" t="s">
        <v>150</v>
      </c>
      <c r="E96" s="6" t="n">
        <v>3</v>
      </c>
      <c r="F96" s="16" t="n">
        <v>3</v>
      </c>
      <c r="G96" s="16" t="n">
        <f aca="false">E96*F96</f>
        <v>9</v>
      </c>
    </row>
    <row r="97" customFormat="false" ht="15" hidden="false" customHeight="false" outlineLevel="0" collapsed="false">
      <c r="B97" s="20" t="n">
        <v>46384</v>
      </c>
      <c r="C97" s="6" t="n">
        <v>1084</v>
      </c>
      <c r="D97" s="7" t="s">
        <v>62</v>
      </c>
      <c r="E97" s="6" t="n">
        <v>1</v>
      </c>
      <c r="F97" s="16" t="n">
        <v>95</v>
      </c>
      <c r="G97" s="16" t="n">
        <f aca="false">E97*F97</f>
        <v>95</v>
      </c>
    </row>
    <row r="98" customFormat="false" ht="15" hidden="false" customHeight="false" outlineLevel="0" collapsed="false">
      <c r="B98" s="20" t="n">
        <v>46384</v>
      </c>
      <c r="C98" s="6" t="n">
        <v>1085</v>
      </c>
      <c r="D98" s="7" t="s">
        <v>271</v>
      </c>
      <c r="E98" s="6" t="n">
        <v>1</v>
      </c>
      <c r="F98" s="16" t="n">
        <v>4</v>
      </c>
      <c r="G98" s="16" t="n">
        <f aca="false">E98*F98</f>
        <v>4</v>
      </c>
    </row>
    <row r="99" customFormat="false" ht="15" hidden="false" customHeight="false" outlineLevel="0" collapsed="false">
      <c r="B99" s="20" t="n">
        <v>46384</v>
      </c>
      <c r="C99" s="6" t="n">
        <v>1086</v>
      </c>
      <c r="D99" s="7" t="s">
        <v>65</v>
      </c>
      <c r="E99" s="6" t="n">
        <v>3</v>
      </c>
      <c r="F99" s="16" t="n">
        <v>2</v>
      </c>
      <c r="G99" s="16" t="n">
        <f aca="false">E99*F99</f>
        <v>6</v>
      </c>
    </row>
    <row r="100" customFormat="false" ht="15" hidden="false" customHeight="false" outlineLevel="0" collapsed="false">
      <c r="B100" s="20" t="n">
        <v>46385</v>
      </c>
      <c r="C100" s="6" t="n">
        <v>1087</v>
      </c>
      <c r="D100" s="7" t="s">
        <v>274</v>
      </c>
      <c r="E100" s="6" t="n">
        <v>3</v>
      </c>
      <c r="F100" s="16" t="n">
        <v>8</v>
      </c>
      <c r="G100" s="16" t="n">
        <f aca="false">E100*F100</f>
        <v>24</v>
      </c>
    </row>
    <row r="101" customFormat="false" ht="15" hidden="false" customHeight="false" outlineLevel="0" collapsed="false">
      <c r="B101" s="20" t="n">
        <v>46385</v>
      </c>
      <c r="C101" s="6" t="n">
        <v>1088</v>
      </c>
      <c r="D101" s="7" t="s">
        <v>276</v>
      </c>
      <c r="E101" s="6" t="n">
        <v>3</v>
      </c>
      <c r="F101" s="16" t="n">
        <v>12</v>
      </c>
      <c r="G101" s="16" t="n">
        <f aca="false">E101*F101</f>
        <v>36</v>
      </c>
    </row>
    <row r="102" customFormat="false" ht="15" hidden="false" customHeight="false" outlineLevel="0" collapsed="false">
      <c r="B102" s="20" t="n">
        <v>46386</v>
      </c>
      <c r="C102" s="6" t="n">
        <v>1089</v>
      </c>
      <c r="D102" s="7" t="s">
        <v>150</v>
      </c>
      <c r="E102" s="6" t="n">
        <v>2</v>
      </c>
      <c r="F102" s="16" t="n">
        <v>3</v>
      </c>
      <c r="G102" s="16" t="n">
        <f aca="false">E102*F102</f>
        <v>6</v>
      </c>
    </row>
    <row r="103" customFormat="false" ht="15" hidden="false" customHeight="false" outlineLevel="0" collapsed="false">
      <c r="B103" s="20" t="n">
        <v>46386</v>
      </c>
      <c r="C103" s="6" t="n">
        <v>1090</v>
      </c>
      <c r="D103" s="7" t="s">
        <v>150</v>
      </c>
      <c r="E103" s="6" t="n">
        <v>2</v>
      </c>
      <c r="F103" s="16" t="n">
        <v>3</v>
      </c>
      <c r="G103" s="16" t="n">
        <f aca="false">E103*F103</f>
        <v>6</v>
      </c>
    </row>
    <row r="104" customFormat="false" ht="15" hidden="false" customHeight="false" outlineLevel="0" collapsed="false">
      <c r="B104" s="20" t="n">
        <v>46386</v>
      </c>
      <c r="C104" s="6" t="n">
        <v>1091</v>
      </c>
      <c r="D104" s="7" t="s">
        <v>150</v>
      </c>
      <c r="E104" s="6" t="n">
        <v>2</v>
      </c>
      <c r="F104" s="16" t="n">
        <v>3</v>
      </c>
      <c r="G104" s="16" t="n">
        <f aca="false">E104*F104</f>
        <v>6</v>
      </c>
    </row>
    <row r="105" customFormat="false" ht="15" hidden="false" customHeight="false" outlineLevel="0" collapsed="false">
      <c r="B105" s="20" t="n">
        <v>46386</v>
      </c>
      <c r="C105" s="6" t="n">
        <v>1092</v>
      </c>
      <c r="D105" s="7" t="s">
        <v>65</v>
      </c>
      <c r="E105" s="6" t="n">
        <v>2</v>
      </c>
      <c r="F105" s="16" t="n">
        <v>2</v>
      </c>
      <c r="G105" s="16" t="n">
        <f aca="false">E105*F105</f>
        <v>4</v>
      </c>
    </row>
    <row r="106" customFormat="false" ht="15" hidden="false" customHeight="false" outlineLevel="0" collapsed="false">
      <c r="B106" s="20" t="n">
        <v>46387</v>
      </c>
      <c r="C106" s="6" t="n">
        <v>1093</v>
      </c>
      <c r="D106" s="7" t="s">
        <v>65</v>
      </c>
      <c r="E106" s="6" t="n">
        <v>2</v>
      </c>
      <c r="F106" s="16" t="n">
        <v>2</v>
      </c>
      <c r="G106" s="16" t="n">
        <f aca="false">E106*F106</f>
        <v>4</v>
      </c>
    </row>
    <row r="107" customFormat="false" ht="15" hidden="false" customHeight="false" outlineLevel="0" collapsed="false">
      <c r="B107" s="20" t="n">
        <v>46387</v>
      </c>
      <c r="C107" s="6" t="n">
        <v>1094</v>
      </c>
      <c r="D107" s="7" t="s">
        <v>62</v>
      </c>
      <c r="E107" s="6" t="n">
        <v>1</v>
      </c>
      <c r="F107" s="16" t="n">
        <v>95</v>
      </c>
      <c r="G107" s="16" t="n">
        <f aca="false">E107*F107</f>
        <v>95</v>
      </c>
    </row>
    <row r="108" customFormat="false" ht="15" hidden="false" customHeight="false" outlineLevel="0" collapsed="false">
      <c r="B108" s="20" t="n">
        <v>46387</v>
      </c>
      <c r="C108" s="6" t="n">
        <v>1095</v>
      </c>
      <c r="D108" s="7" t="s">
        <v>150</v>
      </c>
      <c r="E108" s="6" t="n">
        <v>1</v>
      </c>
      <c r="F108" s="16" t="n">
        <v>3</v>
      </c>
      <c r="G108" s="16" t="n">
        <f aca="false">E108*F108</f>
        <v>3</v>
      </c>
    </row>
    <row r="109" customFormat="false" ht="15" hidden="false" customHeight="false" outlineLevel="0" collapsed="false">
      <c r="F109" s="31" t="s">
        <v>176</v>
      </c>
      <c r="G109" s="46" t="n">
        <f aca="false">SUM(G14:G108)</f>
        <v>2447.5</v>
      </c>
    </row>
  </sheetData>
  <mergeCells count="10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</mergeCells>
  <printOptions headings="false" gridLines="false" gridLinesSet="true" horizontalCentered="true" verticalCentered="false"/>
  <pageMargins left="0.25" right="0.25" top="0.75" bottom="0.75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&amp;CREBOND &amp;&amp; CO · Ventes de décembre</oddHeader>
    <oddFooter>&amp;CPage &amp;P sur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97316"/>
    <pageSetUpPr fitToPage="true"/>
  </sheetPr>
  <dimension ref="A1:L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4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2" min="10" style="0" width="4"/>
  </cols>
  <sheetData>
    <row r="1" customFormat="false" ht="30" hidden="false" customHeight="true" outlineLevel="0" collapsed="false">
      <c r="A1" s="1" t="s">
        <v>281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9" t="s">
        <v>42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Format="false" ht="30" hidden="false" customHeight="true" outlineLevel="0" collapsed="false">
      <c r="A5" s="10" t="s">
        <v>283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customFormat="false" ht="30" hidden="false" customHeight="true" outlineLevel="0" collapsed="false">
      <c r="A6" s="10" t="s">
        <v>284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Format="false" ht="15" hidden="false" customHeight="true" outlineLevel="0" collapsed="false">
      <c r="A7" s="10" t="s">
        <v>285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15" hidden="false" customHeight="false" outlineLevel="0" collapsed="false">
      <c r="A8" s="11" t="s">
        <v>45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Format="false" ht="30" hidden="false" customHeight="true" outlineLevel="0" collapsed="false">
      <c r="A9" s="10" t="s">
        <v>286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Format="false" ht="15" hidden="false" customHeight="false" outlineLevel="0" collapsed="false">
      <c r="A10" s="12" t="s">
        <v>47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30" hidden="false" customHeight="true" outlineLevel="0" collapsed="false">
      <c r="A11" s="10" t="s">
        <v>287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3" customFormat="false" ht="30" hidden="false" customHeight="true" outlineLevel="0" collapsed="false">
      <c r="B13" s="5" t="s">
        <v>288</v>
      </c>
      <c r="C13" s="5" t="s">
        <v>268</v>
      </c>
      <c r="D13" s="5" t="s">
        <v>55</v>
      </c>
      <c r="E13" s="5" t="s">
        <v>269</v>
      </c>
      <c r="F13" s="5" t="s">
        <v>289</v>
      </c>
    </row>
    <row r="14" customFormat="false" ht="15" hidden="false" customHeight="false" outlineLevel="0" collapsed="false">
      <c r="B14" s="7" t="s">
        <v>290</v>
      </c>
      <c r="C14" s="6" t="n">
        <v>420</v>
      </c>
      <c r="D14" s="16" t="n">
        <v>11</v>
      </c>
      <c r="E14" s="16" t="n">
        <f aca="false">C14*D14</f>
        <v>4620</v>
      </c>
      <c r="F14" s="27" t="n">
        <f aca="false">E14/$E$20</f>
        <v>0.548433048433048</v>
      </c>
      <c r="H14" s="7" t="s">
        <v>291</v>
      </c>
      <c r="I14" s="38" t="n">
        <v>9500</v>
      </c>
    </row>
    <row r="15" customFormat="false" ht="15" hidden="false" customHeight="false" outlineLevel="0" collapsed="false">
      <c r="B15" s="7" t="s">
        <v>65</v>
      </c>
      <c r="C15" s="6" t="n">
        <v>32</v>
      </c>
      <c r="D15" s="16" t="n">
        <v>2</v>
      </c>
      <c r="E15" s="16" t="n">
        <f aca="false">C15*D15</f>
        <v>64</v>
      </c>
      <c r="F15" s="27" t="n">
        <f aca="false">E15/$E$20</f>
        <v>0.00759734093067426</v>
      </c>
      <c r="H15" s="31" t="s">
        <v>236</v>
      </c>
      <c r="I15" s="27" t="n">
        <f aca="false">E20/I14</f>
        <v>0.886736842105263</v>
      </c>
    </row>
    <row r="16" customFormat="false" ht="15" hidden="false" customHeight="false" outlineLevel="0" collapsed="false">
      <c r="B16" s="7" t="s">
        <v>292</v>
      </c>
      <c r="C16" s="6" t="n">
        <v>31</v>
      </c>
      <c r="D16" s="16" t="n">
        <v>19</v>
      </c>
      <c r="E16" s="16" t="n">
        <f aca="false">C16*D16</f>
        <v>589</v>
      </c>
      <c r="F16" s="27" t="n">
        <f aca="false">E16/$E$20</f>
        <v>0.0699192782526116</v>
      </c>
    </row>
    <row r="17" customFormat="false" ht="15" hidden="false" customHeight="false" outlineLevel="0" collapsed="false">
      <c r="B17" s="7" t="s">
        <v>293</v>
      </c>
      <c r="C17" s="6" t="n">
        <v>25</v>
      </c>
      <c r="D17" s="16" t="n">
        <v>25</v>
      </c>
      <c r="E17" s="16" t="n">
        <f aca="false">C17*D17</f>
        <v>625</v>
      </c>
      <c r="F17" s="27" t="n">
        <f aca="false">E17/$E$20</f>
        <v>0.0741927825261159</v>
      </c>
      <c r="H17" s="7" t="s">
        <v>294</v>
      </c>
      <c r="I17" s="38" t="n">
        <v>8760</v>
      </c>
    </row>
    <row r="18" customFormat="false" ht="15" hidden="false" customHeight="false" outlineLevel="0" collapsed="false">
      <c r="B18" s="7" t="s">
        <v>238</v>
      </c>
      <c r="C18" s="6" t="n">
        <v>1</v>
      </c>
      <c r="D18" s="16" t="n">
        <v>2140</v>
      </c>
      <c r="E18" s="16" t="n">
        <f aca="false">C18*D18</f>
        <v>2140</v>
      </c>
      <c r="F18" s="27" t="n">
        <f aca="false">E18/$E$20</f>
        <v>0.254036087369421</v>
      </c>
      <c r="H18" s="31" t="s">
        <v>234</v>
      </c>
      <c r="I18" s="27" t="n">
        <f aca="false">(E20-I17)/I17</f>
        <v>-0.0383561643835616</v>
      </c>
    </row>
    <row r="19" customFormat="false" ht="15" hidden="false" customHeight="false" outlineLevel="0" collapsed="false">
      <c r="B19" s="7" t="s">
        <v>239</v>
      </c>
      <c r="C19" s="6" t="n">
        <v>1</v>
      </c>
      <c r="D19" s="16" t="n">
        <v>386</v>
      </c>
      <c r="E19" s="16" t="n">
        <f aca="false">C19*D19</f>
        <v>386</v>
      </c>
      <c r="F19" s="27" t="n">
        <f aca="false">E19/$E$20</f>
        <v>0.0458214624881292</v>
      </c>
    </row>
    <row r="20" customFormat="false" ht="15" hidden="false" customHeight="false" outlineLevel="0" collapsed="false">
      <c r="B20" s="31" t="s">
        <v>176</v>
      </c>
      <c r="E20" s="46" t="n">
        <f aca="false">SUM(E14:E19)</f>
        <v>8424</v>
      </c>
      <c r="F20" s="27" t="n">
        <f aca="false">SUM(F14:F19)</f>
        <v>1</v>
      </c>
    </row>
    <row r="22" customFormat="false" ht="15" hidden="false" customHeight="false" outlineLevel="0" collapsed="false">
      <c r="B22" s="40" t="s">
        <v>295</v>
      </c>
    </row>
  </sheetData>
  <mergeCells count="10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2026-10-09T08:50:50Z</dcterms:created>
  <dc:creator>openpyxl</dc:creator>
  <dc:description/>
  <dc:language>en-US</dc:language>
  <cp:lastModifiedBy/>
  <dcterms:modified xsi:type="dcterms:W3CDTF">2026-10-09T08:50:50Z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